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001 - Búracie práce" sheetId="2" r:id="rId2"/>
    <sheet name="002 - Spevnené plochy a k..." sheetId="3" r:id="rId3"/>
    <sheet name="003 - Oplotenie detského ..." sheetId="4" r:id="rId4"/>
    <sheet name="004 - Pergola" sheetId="5" r:id="rId5"/>
    <sheet name="005 - Pieskovisko" sheetId="6" r:id="rId6"/>
    <sheet name="006 - Hracie prvky a park..." sheetId="7" r:id="rId7"/>
    <sheet name="007 - Vonkajšie silnoprúd..." sheetId="8" r:id="rId8"/>
    <sheet name="008 - Sadovnícke úpravy" sheetId="9" r:id="rId9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'001 - Búracie práce'!$C$118:$K$138</definedName>
    <definedName name="_xlnm.Print_Area" localSheetId="1">'001 - Búracie práce'!$C$4:$J$76,'001 - Búracie práce'!$C$82:$J$100,'001 - Búracie práce'!$C$106:$K$138</definedName>
    <definedName name="_xlnm.Print_Titles" localSheetId="1">'001 - Búracie práce'!$118:$118</definedName>
    <definedName name="_xlnm._FilterDatabase" localSheetId="2" hidden="1">'002 - Spevnené plochy a k...'!$C$121:$K$183</definedName>
    <definedName name="_xlnm.Print_Area" localSheetId="2">'002 - Spevnené plochy a k...'!$C$4:$J$76,'002 - Spevnené plochy a k...'!$C$82:$J$103,'002 - Spevnené plochy a k...'!$C$109:$K$183</definedName>
    <definedName name="_xlnm.Print_Titles" localSheetId="2">'002 - Spevnené plochy a k...'!$121:$121</definedName>
    <definedName name="_xlnm._FilterDatabase" localSheetId="3" hidden="1">'003 - Oplotenie detského ...'!$C$122:$K$154</definedName>
    <definedName name="_xlnm.Print_Area" localSheetId="3">'003 - Oplotenie detského ...'!$C$4:$J$76,'003 - Oplotenie detského ...'!$C$82:$J$104,'003 - Oplotenie detského ...'!$C$110:$K$154</definedName>
    <definedName name="_xlnm.Print_Titles" localSheetId="3">'003 - Oplotenie detského ...'!$122:$122</definedName>
    <definedName name="_xlnm._FilterDatabase" localSheetId="4" hidden="1">'004 - Pergola'!$C$122:$K$154</definedName>
    <definedName name="_xlnm.Print_Area" localSheetId="4">'004 - Pergola'!$C$4:$J$76,'004 - Pergola'!$C$82:$J$104,'004 - Pergola'!$C$110:$K$154</definedName>
    <definedName name="_xlnm.Print_Titles" localSheetId="4">'004 - Pergola'!$122:$122</definedName>
    <definedName name="_xlnm._FilterDatabase" localSheetId="5" hidden="1">'005 - Pieskovisko'!$C$123:$K$155</definedName>
    <definedName name="_xlnm.Print_Area" localSheetId="5">'005 - Pieskovisko'!$C$4:$J$76,'005 - Pieskovisko'!$C$82:$J$105,'005 - Pieskovisko'!$C$111:$K$155</definedName>
    <definedName name="_xlnm.Print_Titles" localSheetId="5">'005 - Pieskovisko'!$123:$123</definedName>
    <definedName name="_xlnm._FilterDatabase" localSheetId="6" hidden="1">'006 - Hracie prvky a park...'!$C$117:$K$168</definedName>
    <definedName name="_xlnm.Print_Area" localSheetId="6">'006 - Hracie prvky a park...'!$C$4:$J$76,'006 - Hracie prvky a park...'!$C$82:$J$99,'006 - Hracie prvky a park...'!$C$105:$K$168</definedName>
    <definedName name="_xlnm.Print_Titles" localSheetId="6">'006 - Hracie prvky a park...'!$117:$117</definedName>
    <definedName name="_xlnm._FilterDatabase" localSheetId="7" hidden="1">'007 - Vonkajšie silnoprúd...'!$C$119:$K$159</definedName>
    <definedName name="_xlnm.Print_Area" localSheetId="7">'007 - Vonkajšie silnoprúd...'!$C$4:$J$76,'007 - Vonkajšie silnoprúd...'!$C$82:$J$101,'007 - Vonkajšie silnoprúd...'!$C$107:$K$159</definedName>
    <definedName name="_xlnm.Print_Titles" localSheetId="7">'007 - Vonkajšie silnoprúd...'!$119:$119</definedName>
    <definedName name="_xlnm._FilterDatabase" localSheetId="8" hidden="1">'008 - Sadovnícke úpravy'!$C$118:$K$216</definedName>
    <definedName name="_xlnm.Print_Area" localSheetId="8">'008 - Sadovnícke úpravy'!$C$4:$J$76,'008 - Sadovnícke úpravy'!$C$82:$J$100,'008 - Sadovnícke úpravy'!$C$106:$K$216</definedName>
    <definedName name="_xlnm.Print_Titles" localSheetId="8">'008 - Sadovnícke úpravy'!$118:$118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216"/>
  <c r="BH216"/>
  <c r="BG216"/>
  <c r="BE216"/>
  <c r="T216"/>
  <c r="T215"/>
  <c r="R216"/>
  <c r="R215"/>
  <c r="P216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8" r="J37"/>
  <c r="J36"/>
  <c i="1" r="AY101"/>
  <c i="8" r="J35"/>
  <c i="1" r="AX101"/>
  <c i="8"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7" r="J37"/>
  <c r="J36"/>
  <c i="1" r="AY100"/>
  <c i="7" r="J35"/>
  <c i="1" r="AX100"/>
  <c i="7"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6" r="J37"/>
  <c r="J36"/>
  <c i="1" r="AY99"/>
  <c i="6" r="J35"/>
  <c i="1" r="AX99"/>
  <c i="6"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5" r="J37"/>
  <c r="J36"/>
  <c i="1" r="AY98"/>
  <c i="5" r="J35"/>
  <c i="1" r="AX98"/>
  <c i="5"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T136"/>
  <c r="R137"/>
  <c r="R136"/>
  <c r="P137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4" r="J37"/>
  <c r="J36"/>
  <c i="1" r="AY97"/>
  <c i="4" r="J35"/>
  <c i="1" r="AX97"/>
  <c i="4"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T135"/>
  <c r="R136"/>
  <c r="R135"/>
  <c r="P136"/>
  <c r="P135"/>
  <c r="BI134"/>
  <c r="BH134"/>
  <c r="BG134"/>
  <c r="BE134"/>
  <c r="T134"/>
  <c r="T133"/>
  <c r="R134"/>
  <c r="R133"/>
  <c r="P134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/>
  <c r="E7"/>
  <c r="E85"/>
  <c i="3" r="J37"/>
  <c r="J36"/>
  <c i="1" r="AY96"/>
  <c i="3" r="J35"/>
  <c i="1" r="AX96"/>
  <c i="3" r="BI183"/>
  <c r="BH183"/>
  <c r="BG183"/>
  <c r="BE183"/>
  <c r="T183"/>
  <c r="T182"/>
  <c r="R183"/>
  <c r="R182"/>
  <c r="P183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2" r="J37"/>
  <c r="J36"/>
  <c i="1" r="AY95"/>
  <c i="2" r="J35"/>
  <c i="1" r="AX95"/>
  <c i="2"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1" r="L90"/>
  <c r="AM90"/>
  <c r="AM89"/>
  <c r="L89"/>
  <c r="AM87"/>
  <c r="L87"/>
  <c r="L85"/>
  <c r="L84"/>
  <c i="8" r="J143"/>
  <c r="BK131"/>
  <c r="J127"/>
  <c r="BK123"/>
  <c i="7" r="J165"/>
  <c r="BK163"/>
  <c r="J162"/>
  <c r="BK160"/>
  <c r="J159"/>
  <c r="J158"/>
  <c r="J155"/>
  <c r="J154"/>
  <c r="J152"/>
  <c r="BK146"/>
  <c r="J140"/>
  <c r="J139"/>
  <c r="J130"/>
  <c r="BK129"/>
  <c r="J128"/>
  <c r="BK122"/>
  <c i="6" r="BK155"/>
  <c r="J147"/>
  <c r="J140"/>
  <c r="J133"/>
  <c r="BK132"/>
  <c r="BK131"/>
  <c r="BK129"/>
  <c i="5" r="J151"/>
  <c r="J150"/>
  <c r="J145"/>
  <c r="BK144"/>
  <c r="J135"/>
  <c r="J130"/>
  <c r="BK127"/>
  <c i="4" r="BK153"/>
  <c r="BK150"/>
  <c r="BK148"/>
  <c r="BK147"/>
  <c r="BK145"/>
  <c r="BK143"/>
  <c r="BK139"/>
  <c r="BK134"/>
  <c r="J131"/>
  <c r="J129"/>
  <c r="BK127"/>
  <c r="J126"/>
  <c i="3" r="J179"/>
  <c r="J178"/>
  <c r="J177"/>
  <c r="J171"/>
  <c r="J170"/>
  <c r="BK164"/>
  <c r="J162"/>
  <c r="BK158"/>
  <c r="J156"/>
  <c r="J154"/>
  <c r="BK152"/>
  <c r="J149"/>
  <c r="BK141"/>
  <c r="BK139"/>
  <c i="2" r="J137"/>
  <c r="J133"/>
  <c r="BK129"/>
  <c r="BK127"/>
  <c i="9" r="J214"/>
  <c r="BK213"/>
  <c r="J212"/>
  <c r="J207"/>
  <c r="J204"/>
  <c r="J202"/>
  <c r="BK201"/>
  <c r="BK200"/>
  <c r="J200"/>
  <c r="BK199"/>
  <c r="BK198"/>
  <c r="BK196"/>
  <c r="BK195"/>
  <c r="J192"/>
  <c r="J190"/>
  <c r="J189"/>
  <c r="J188"/>
  <c r="BK187"/>
  <c r="J186"/>
  <c r="J185"/>
  <c r="BK183"/>
  <c r="J183"/>
  <c r="J182"/>
  <c r="BK179"/>
  <c r="BK178"/>
  <c r="J176"/>
  <c r="J175"/>
  <c r="BK174"/>
  <c r="J172"/>
  <c r="BK169"/>
  <c r="BK165"/>
  <c r="J162"/>
  <c r="J156"/>
  <c r="J155"/>
  <c r="BK154"/>
  <c r="BK151"/>
  <c r="BK146"/>
  <c r="J145"/>
  <c r="BK141"/>
  <c r="J139"/>
  <c r="BK138"/>
  <c r="J134"/>
  <c r="BK131"/>
  <c r="J125"/>
  <c i="8" r="J159"/>
  <c r="J155"/>
  <c r="BK151"/>
  <c r="BK149"/>
  <c r="J146"/>
  <c r="J145"/>
  <c r="BK139"/>
  <c r="BK136"/>
  <c r="BK134"/>
  <c r="BK124"/>
  <c i="7" r="BK167"/>
  <c r="J160"/>
  <c r="BK159"/>
  <c r="J157"/>
  <c r="BK147"/>
  <c r="J142"/>
  <c r="J133"/>
  <c r="J131"/>
  <c r="J129"/>
  <c r="BK128"/>
  <c r="BK123"/>
  <c r="J121"/>
  <c r="J120"/>
  <c i="6" r="J145"/>
  <c r="BK143"/>
  <c r="J136"/>
  <c r="BK130"/>
  <c r="BK127"/>
  <c i="5" r="J148"/>
  <c r="J140"/>
  <c r="J132"/>
  <c r="BK128"/>
  <c i="4" r="J153"/>
  <c r="BK140"/>
  <c r="J136"/>
  <c r="BK129"/>
  <c r="J127"/>
  <c i="3" r="BK177"/>
  <c r="J175"/>
  <c r="BK173"/>
  <c r="BK172"/>
  <c r="BK170"/>
  <c r="J164"/>
  <c r="J159"/>
  <c r="J153"/>
  <c r="J152"/>
  <c r="J145"/>
  <c r="BK144"/>
  <c r="BK143"/>
  <c r="J142"/>
  <c r="BK140"/>
  <c r="J139"/>
  <c r="J135"/>
  <c r="BK134"/>
  <c r="BK131"/>
  <c r="BK130"/>
  <c i="2" r="J138"/>
  <c r="BK136"/>
  <c r="BK133"/>
  <c r="J124"/>
  <c i="9" r="J148"/>
  <c r="J147"/>
  <c r="BK144"/>
  <c r="BK142"/>
  <c r="J141"/>
  <c r="J140"/>
  <c r="BK137"/>
  <c r="BK135"/>
  <c r="J124"/>
  <c r="J123"/>
  <c i="3" r="J133"/>
  <c r="J131"/>
  <c r="J129"/>
  <c r="BK128"/>
  <c r="BK125"/>
  <c i="2" r="BK134"/>
  <c r="J129"/>
  <c r="BK128"/>
  <c r="BK125"/>
  <c r="BK123"/>
  <c r="BK122"/>
  <c i="9" r="BK207"/>
  <c r="J177"/>
  <c r="BK176"/>
  <c r="BK172"/>
  <c r="J170"/>
  <c r="J167"/>
  <c r="J166"/>
  <c r="J165"/>
  <c r="J158"/>
  <c r="BK155"/>
  <c r="J154"/>
  <c r="J152"/>
  <c r="J151"/>
  <c r="J149"/>
  <c r="BK140"/>
  <c r="BK136"/>
  <c r="J135"/>
  <c r="J132"/>
  <c r="BK129"/>
  <c r="BK127"/>
  <c r="BK126"/>
  <c i="8" r="BK156"/>
  <c r="BK145"/>
  <c r="BK140"/>
  <c r="BK137"/>
  <c r="J136"/>
  <c r="J135"/>
  <c r="BK133"/>
  <c r="J130"/>
  <c r="BK125"/>
  <c i="7" r="J168"/>
  <c r="J167"/>
  <c r="BK165"/>
  <c r="BK162"/>
  <c r="BK157"/>
  <c r="J153"/>
  <c r="J151"/>
  <c r="J150"/>
  <c r="BK149"/>
  <c r="J137"/>
  <c r="BK134"/>
  <c r="J132"/>
  <c r="BK127"/>
  <c r="J126"/>
  <c r="J125"/>
  <c r="J123"/>
  <c i="6" r="BK154"/>
  <c r="J153"/>
  <c r="J150"/>
  <c r="BK148"/>
  <c r="BK146"/>
  <c r="BK142"/>
  <c r="BK141"/>
  <c r="BK137"/>
  <c r="J135"/>
  <c r="J132"/>
  <c r="J130"/>
  <c i="5" r="BK140"/>
  <c r="J131"/>
  <c i="4" r="J154"/>
  <c r="J150"/>
  <c r="J149"/>
  <c r="J142"/>
  <c r="J141"/>
  <c r="BK136"/>
  <c r="BK132"/>
  <c i="3" r="BK178"/>
  <c r="BK174"/>
  <c r="BK155"/>
  <c r="BK149"/>
  <c r="J143"/>
  <c r="J137"/>
  <c r="BK133"/>
  <c r="BK129"/>
  <c r="J127"/>
  <c r="J126"/>
  <c i="2" r="BK132"/>
  <c r="J130"/>
  <c i="9" r="J216"/>
  <c r="BK214"/>
  <c r="J213"/>
  <c r="BK212"/>
  <c r="BK211"/>
  <c r="BK210"/>
  <c r="BK206"/>
  <c r="BK205"/>
  <c r="BK204"/>
  <c r="J201"/>
  <c r="J197"/>
  <c r="J196"/>
  <c r="J195"/>
  <c r="J194"/>
  <c r="J193"/>
  <c r="BK191"/>
  <c r="BK189"/>
  <c r="BK188"/>
  <c r="BK181"/>
  <c r="BK180"/>
  <c r="J179"/>
  <c r="J171"/>
  <c r="J169"/>
  <c r="BK167"/>
  <c r="J164"/>
  <c r="BK160"/>
  <c r="J159"/>
  <c r="J157"/>
  <c r="J153"/>
  <c r="BK148"/>
  <c r="J146"/>
  <c r="BK139"/>
  <c r="BK134"/>
  <c r="J130"/>
  <c r="J127"/>
  <c r="J126"/>
  <c r="BK124"/>
  <c r="BK122"/>
  <c i="8" r="BK159"/>
  <c r="BK158"/>
  <c r="BK155"/>
  <c r="J154"/>
  <c r="BK153"/>
  <c r="BK152"/>
  <c r="J151"/>
  <c r="J147"/>
  <c r="BK146"/>
  <c r="J139"/>
  <c r="BK138"/>
  <c r="BK126"/>
  <c i="7" r="BK164"/>
  <c r="J161"/>
  <c r="BK155"/>
  <c r="BK154"/>
  <c r="BK153"/>
  <c r="BK152"/>
  <c r="J149"/>
  <c r="J148"/>
  <c r="BK145"/>
  <c r="BK144"/>
  <c r="BK143"/>
  <c r="BK141"/>
  <c r="J138"/>
  <c r="BK126"/>
  <c r="BK124"/>
  <c r="J122"/>
  <c r="BK121"/>
  <c i="6" r="BK147"/>
  <c r="J137"/>
  <c r="BK128"/>
  <c r="J127"/>
  <c i="5" r="J153"/>
  <c r="BK149"/>
  <c r="BK148"/>
  <c r="J144"/>
  <c r="BK142"/>
  <c r="J129"/>
  <c r="J128"/>
  <c r="BK126"/>
  <c i="4" r="J151"/>
  <c r="J144"/>
  <c r="J139"/>
  <c r="BK131"/>
  <c r="BK130"/>
  <c i="3" r="BK183"/>
  <c r="J181"/>
  <c r="BK176"/>
  <c r="BK169"/>
  <c r="J166"/>
  <c r="J165"/>
  <c r="BK162"/>
  <c r="BK161"/>
  <c r="BK160"/>
  <c r="J155"/>
  <c r="BK154"/>
  <c r="BK153"/>
  <c r="BK147"/>
  <c r="BK145"/>
  <c r="J140"/>
  <c r="J128"/>
  <c i="2" r="BK138"/>
  <c r="J135"/>
  <c r="BK130"/>
  <c i="9" r="J210"/>
  <c r="J209"/>
  <c r="J208"/>
  <c r="J206"/>
  <c r="J205"/>
  <c r="BK203"/>
  <c r="BK202"/>
  <c r="J199"/>
  <c r="J198"/>
  <c r="BK197"/>
  <c r="BK194"/>
  <c r="BK193"/>
  <c r="BK192"/>
  <c r="J191"/>
  <c r="BK190"/>
  <c r="J187"/>
  <c r="BK186"/>
  <c r="BK185"/>
  <c r="J184"/>
  <c r="BK182"/>
  <c r="J181"/>
  <c r="J178"/>
  <c r="BK177"/>
  <c r="J174"/>
  <c r="BK173"/>
  <c r="BK171"/>
  <c r="BK168"/>
  <c r="BK166"/>
  <c r="BK164"/>
  <c r="J163"/>
  <c r="BK162"/>
  <c r="J161"/>
  <c r="J160"/>
  <c r="BK158"/>
  <c r="BK156"/>
  <c r="BK150"/>
  <c r="BK147"/>
  <c r="J144"/>
  <c r="BK143"/>
  <c r="J136"/>
  <c r="J133"/>
  <c r="BK130"/>
  <c r="J129"/>
  <c r="BK128"/>
  <c r="BK125"/>
  <c r="BK123"/>
  <c r="J122"/>
  <c i="8" r="BK154"/>
  <c r="J153"/>
  <c r="BK148"/>
  <c r="BK147"/>
  <c r="BK142"/>
  <c r="J140"/>
  <c r="BK135"/>
  <c r="BK132"/>
  <c r="J131"/>
  <c r="BK129"/>
  <c r="J128"/>
  <c r="J124"/>
  <c r="J123"/>
  <c i="7" r="BK168"/>
  <c r="BK166"/>
  <c r="BK156"/>
  <c r="BK139"/>
  <c r="J134"/>
  <c r="BK133"/>
  <c r="BK131"/>
  <c r="BK120"/>
  <c i="6" r="J148"/>
  <c r="J146"/>
  <c r="BK140"/>
  <c i="5" r="J149"/>
  <c r="BK147"/>
  <c r="BK145"/>
  <c r="BK143"/>
  <c r="BK137"/>
  <c r="BK134"/>
  <c i="4" r="J143"/>
  <c i="3" r="J180"/>
  <c r="BK179"/>
  <c r="BK175"/>
  <c r="J174"/>
  <c r="J173"/>
  <c r="J169"/>
  <c r="BK168"/>
  <c r="BK165"/>
  <c r="J163"/>
  <c r="J161"/>
  <c r="J160"/>
  <c r="J158"/>
  <c r="BK157"/>
  <c r="BK151"/>
  <c r="J147"/>
  <c r="J146"/>
  <c r="BK136"/>
  <c r="J134"/>
  <c r="J132"/>
  <c i="2" r="J136"/>
  <c r="J134"/>
  <c r="J132"/>
  <c r="J131"/>
  <c r="BK124"/>
  <c i="8" r="J158"/>
  <c r="J150"/>
  <c r="J149"/>
  <c r="J144"/>
  <c r="BK143"/>
  <c r="J138"/>
  <c r="BK130"/>
  <c r="J129"/>
  <c r="BK128"/>
  <c r="J126"/>
  <c i="7" r="J164"/>
  <c r="J163"/>
  <c r="BK161"/>
  <c r="BK158"/>
  <c r="J156"/>
  <c r="BK151"/>
  <c r="BK150"/>
  <c r="BK148"/>
  <c r="J147"/>
  <c r="J146"/>
  <c r="J145"/>
  <c r="J143"/>
  <c r="BK142"/>
  <c r="J141"/>
  <c r="BK140"/>
  <c r="BK137"/>
  <c r="BK136"/>
  <c r="BK132"/>
  <c r="BK130"/>
  <c r="J124"/>
  <c i="6" r="J155"/>
  <c r="J154"/>
  <c r="BK145"/>
  <c r="J143"/>
  <c r="J142"/>
  <c r="J139"/>
  <c r="BK136"/>
  <c r="BK135"/>
  <c r="J131"/>
  <c r="J129"/>
  <c i="5" r="BK154"/>
  <c r="BK151"/>
  <c r="J147"/>
  <c r="BK146"/>
  <c r="J143"/>
  <c r="J142"/>
  <c r="J141"/>
  <c r="J137"/>
  <c r="J134"/>
  <c r="BK132"/>
  <c r="BK130"/>
  <c r="BK129"/>
  <c r="J126"/>
  <c i="4" r="BK151"/>
  <c r="BK149"/>
  <c r="J147"/>
  <c r="BK146"/>
  <c r="BK144"/>
  <c r="BK142"/>
  <c r="BK141"/>
  <c r="J130"/>
  <c r="J128"/>
  <c r="BK126"/>
  <c i="3" r="J183"/>
  <c r="BK181"/>
  <c r="BK180"/>
  <c r="J172"/>
  <c r="BK171"/>
  <c r="J168"/>
  <c r="BK163"/>
  <c r="J151"/>
  <c r="J148"/>
  <c r="BK146"/>
  <c r="J144"/>
  <c r="BK142"/>
  <c r="J141"/>
  <c r="J136"/>
  <c i="1" r="AS94"/>
  <c i="9" r="BK216"/>
  <c r="J211"/>
  <c r="BK209"/>
  <c r="BK208"/>
  <c r="J203"/>
  <c r="BK184"/>
  <c r="J180"/>
  <c r="BK175"/>
  <c r="J173"/>
  <c r="BK170"/>
  <c r="J168"/>
  <c r="BK163"/>
  <c r="BK161"/>
  <c r="BK159"/>
  <c r="BK157"/>
  <c r="BK153"/>
  <c r="BK152"/>
  <c r="J150"/>
  <c r="BK149"/>
  <c r="BK145"/>
  <c r="J143"/>
  <c r="J142"/>
  <c r="J138"/>
  <c r="J137"/>
  <c r="BK133"/>
  <c r="BK132"/>
  <c r="J131"/>
  <c r="J128"/>
  <c i="8" r="J156"/>
  <c r="J152"/>
  <c r="BK150"/>
  <c r="J148"/>
  <c r="BK144"/>
  <c r="J142"/>
  <c r="J137"/>
  <c r="J134"/>
  <c r="J133"/>
  <c r="J132"/>
  <c r="BK127"/>
  <c r="J125"/>
  <c i="7" r="J166"/>
  <c r="J144"/>
  <c r="BK138"/>
  <c r="J136"/>
  <c r="J127"/>
  <c r="BK125"/>
  <c i="6" r="BK153"/>
  <c r="BK150"/>
  <c r="J141"/>
  <c r="BK139"/>
  <c r="BK133"/>
  <c r="J128"/>
  <c i="5" r="J154"/>
  <c r="BK153"/>
  <c r="BK150"/>
  <c r="J146"/>
  <c r="BK141"/>
  <c r="BK135"/>
  <c r="BK131"/>
  <c r="J127"/>
  <c i="4" r="BK154"/>
  <c r="J148"/>
  <c r="J146"/>
  <c r="J145"/>
  <c r="J140"/>
  <c r="J134"/>
  <c r="J132"/>
  <c r="BK128"/>
  <c i="3" r="J176"/>
  <c r="BK166"/>
  <c r="BK159"/>
  <c r="J157"/>
  <c r="BK156"/>
  <c r="BK148"/>
  <c r="BK137"/>
  <c r="BK135"/>
  <c r="BK132"/>
  <c r="J130"/>
  <c r="BK127"/>
  <c r="BK126"/>
  <c r="J125"/>
  <c i="2" r="BK137"/>
  <c r="BK135"/>
  <c r="BK131"/>
  <c r="J128"/>
  <c r="J127"/>
  <c r="J125"/>
  <c r="J123"/>
  <c r="J122"/>
  <c l="1" r="P121"/>
  <c r="T126"/>
  <c i="3" r="BK124"/>
  <c r="J124"/>
  <c r="J98"/>
  <c r="T138"/>
  <c r="T150"/>
  <c i="4" r="T125"/>
  <c r="T124"/>
  <c r="R138"/>
  <c i="5" r="P133"/>
  <c r="R139"/>
  <c i="6" r="P134"/>
  <c r="BK144"/>
  <c r="J144"/>
  <c r="J101"/>
  <c r="P152"/>
  <c r="P151"/>
  <c i="7" r="T119"/>
  <c i="8" r="P122"/>
  <c r="R157"/>
  <c i="3" r="BK138"/>
  <c r="J138"/>
  <c r="J99"/>
  <c r="P167"/>
  <c i="4" r="P125"/>
  <c r="P124"/>
  <c r="R152"/>
  <c i="5" r="T133"/>
  <c r="R152"/>
  <c i="6" r="R126"/>
  <c r="T134"/>
  <c r="T144"/>
  <c r="R152"/>
  <c r="R151"/>
  <c i="7" r="P119"/>
  <c i="2" r="R126"/>
  <c i="3" r="T124"/>
  <c r="P150"/>
  <c i="4" r="R125"/>
  <c r="R124"/>
  <c r="T138"/>
  <c i="5" r="BK133"/>
  <c r="J133"/>
  <c r="J99"/>
  <c r="T139"/>
  <c i="6" r="P126"/>
  <c r="P138"/>
  <c i="7" r="P135"/>
  <c i="8" r="R122"/>
  <c r="R121"/>
  <c r="R120"/>
  <c r="R141"/>
  <c i="2" r="BK126"/>
  <c r="J126"/>
  <c r="J99"/>
  <c i="3" r="P124"/>
  <c r="R138"/>
  <c r="R150"/>
  <c i="4" r="BK125"/>
  <c r="J125"/>
  <c r="J98"/>
  <c r="P138"/>
  <c i="5" r="R125"/>
  <c r="P139"/>
  <c i="6" r="BK134"/>
  <c r="J134"/>
  <c r="J99"/>
  <c r="R138"/>
  <c r="T152"/>
  <c r="T151"/>
  <c i="7" r="BK135"/>
  <c r="J135"/>
  <c r="J98"/>
  <c i="8" r="BK122"/>
  <c r="P141"/>
  <c r="P157"/>
  <c i="9" r="P121"/>
  <c r="P120"/>
  <c r="P119"/>
  <c i="1" r="AU102"/>
  <c i="2" r="R121"/>
  <c r="R120"/>
  <c r="R119"/>
  <c i="3" r="R124"/>
  <c r="BK167"/>
  <c r="J167"/>
  <c r="J101"/>
  <c i="4" r="T152"/>
  <c i="5" r="BK125"/>
  <c r="R133"/>
  <c r="T152"/>
  <c i="6" r="BK126"/>
  <c r="J126"/>
  <c r="J98"/>
  <c r="BK138"/>
  <c r="J138"/>
  <c r="J100"/>
  <c r="R144"/>
  <c r="BK152"/>
  <c r="J152"/>
  <c r="J104"/>
  <c i="7" r="BK119"/>
  <c r="J119"/>
  <c r="J97"/>
  <c r="R119"/>
  <c i="8" r="BK141"/>
  <c r="J141"/>
  <c r="J99"/>
  <c r="BK157"/>
  <c r="J157"/>
  <c r="J100"/>
  <c i="9" r="T121"/>
  <c r="T120"/>
  <c r="T119"/>
  <c i="2" r="T121"/>
  <c r="T120"/>
  <c r="T119"/>
  <c i="8" r="T141"/>
  <c i="2" r="BK121"/>
  <c r="BK120"/>
  <c r="BK119"/>
  <c r="J119"/>
  <c r="J96"/>
  <c r="P126"/>
  <c i="3" r="P138"/>
  <c r="T167"/>
  <c i="4" r="BK138"/>
  <c r="J138"/>
  <c r="J102"/>
  <c r="P152"/>
  <c i="5" r="T125"/>
  <c r="T124"/>
  <c r="P152"/>
  <c i="6" r="T126"/>
  <c r="T125"/>
  <c r="T124"/>
  <c r="T138"/>
  <c i="7" r="T135"/>
  <c i="8" r="T122"/>
  <c r="T121"/>
  <c r="T120"/>
  <c r="T157"/>
  <c i="9" r="R121"/>
  <c r="R120"/>
  <c r="R119"/>
  <c i="3" r="BK150"/>
  <c r="J150"/>
  <c r="J100"/>
  <c r="R167"/>
  <c i="4" r="BK152"/>
  <c r="J152"/>
  <c r="J103"/>
  <c i="5" r="P125"/>
  <c r="P124"/>
  <c r="BK139"/>
  <c r="BK152"/>
  <c r="J152"/>
  <c r="J103"/>
  <c i="6" r="R134"/>
  <c r="P144"/>
  <c i="7" r="R135"/>
  <c i="9" r="BK121"/>
  <c r="J121"/>
  <c r="J98"/>
  <c i="2" r="BF136"/>
  <c i="3" r="J116"/>
  <c r="BF131"/>
  <c r="BF142"/>
  <c r="BF143"/>
  <c r="BF151"/>
  <c r="BF155"/>
  <c r="BF160"/>
  <c r="BF161"/>
  <c r="BF168"/>
  <c r="BF169"/>
  <c r="BF173"/>
  <c r="BF174"/>
  <c r="BF178"/>
  <c r="BF180"/>
  <c r="BF181"/>
  <c i="4" r="BF126"/>
  <c r="BF127"/>
  <c r="BF142"/>
  <c r="BF150"/>
  <c i="5" r="F92"/>
  <c r="BF143"/>
  <c r="BF147"/>
  <c i="6" r="J89"/>
  <c r="BF130"/>
  <c r="BF131"/>
  <c r="BF135"/>
  <c r="BF142"/>
  <c i="7" r="F115"/>
  <c r="BF122"/>
  <c r="BF131"/>
  <c r="BF150"/>
  <c r="BF152"/>
  <c r="BF153"/>
  <c r="BF155"/>
  <c r="BF160"/>
  <c r="BF162"/>
  <c r="BF164"/>
  <c r="BF168"/>
  <c i="8" r="J89"/>
  <c r="BF145"/>
  <c r="BF146"/>
  <c r="BF147"/>
  <c r="BF155"/>
  <c r="BF158"/>
  <c i="9" r="F92"/>
  <c r="BF123"/>
  <c r="BF124"/>
  <c r="BF125"/>
  <c r="BF146"/>
  <c r="BF147"/>
  <c r="BF148"/>
  <c r="BF160"/>
  <c r="BF172"/>
  <c r="BF174"/>
  <c r="BF179"/>
  <c r="BF202"/>
  <c r="BF204"/>
  <c r="BF207"/>
  <c i="3" r="BF145"/>
  <c r="BF164"/>
  <c r="BF175"/>
  <c r="BF176"/>
  <c r="BF177"/>
  <c i="4" r="J89"/>
  <c r="BF131"/>
  <c r="BF134"/>
  <c i="5" r="E85"/>
  <c r="BF149"/>
  <c i="6" r="BF147"/>
  <c r="BF148"/>
  <c i="7" r="BF120"/>
  <c r="BF129"/>
  <c r="BF138"/>
  <c r="BF167"/>
  <c i="8" r="F92"/>
  <c r="BF131"/>
  <c r="BF153"/>
  <c i="2" r="F92"/>
  <c i="3" r="BF130"/>
  <c r="BF134"/>
  <c r="BF140"/>
  <c r="BF141"/>
  <c r="BF152"/>
  <c r="BF153"/>
  <c r="BF166"/>
  <c i="4" r="E113"/>
  <c r="F120"/>
  <c r="BF130"/>
  <c r="BF139"/>
  <c r="BF144"/>
  <c r="BF146"/>
  <c r="BF149"/>
  <c r="BF154"/>
  <c i="5" r="BF127"/>
  <c r="BF128"/>
  <c r="BF132"/>
  <c r="BF140"/>
  <c r="BF154"/>
  <c r="BK136"/>
  <c r="J136"/>
  <c r="J100"/>
  <c i="6" r="BF133"/>
  <c r="BF155"/>
  <c i="7" r="J89"/>
  <c r="BF124"/>
  <c r="BF125"/>
  <c r="BF132"/>
  <c r="BF140"/>
  <c r="BF141"/>
  <c r="BF142"/>
  <c r="BF143"/>
  <c r="BF145"/>
  <c r="BF146"/>
  <c r="BF147"/>
  <c r="BF149"/>
  <c r="BF154"/>
  <c r="BF157"/>
  <c i="8" r="BF126"/>
  <c r="BF133"/>
  <c r="BF151"/>
  <c r="BF152"/>
  <c i="9" r="E109"/>
  <c r="BF145"/>
  <c r="BF149"/>
  <c r="BF155"/>
  <c r="BF159"/>
  <c r="BF165"/>
  <c r="BF167"/>
  <c r="BF169"/>
  <c r="BF170"/>
  <c r="BF176"/>
  <c r="BF184"/>
  <c r="BF186"/>
  <c r="BF187"/>
  <c r="BF189"/>
  <c r="BF192"/>
  <c r="BF201"/>
  <c r="BF205"/>
  <c r="BF209"/>
  <c r="BF213"/>
  <c i="2" r="J89"/>
  <c r="BF124"/>
  <c r="BF128"/>
  <c r="BF131"/>
  <c i="3" r="E85"/>
  <c r="BF126"/>
  <c r="BF144"/>
  <c r="BF149"/>
  <c r="BF156"/>
  <c r="BF171"/>
  <c r="BF179"/>
  <c i="4" r="BF128"/>
  <c r="BF132"/>
  <c r="BF147"/>
  <c r="BF153"/>
  <c r="BK135"/>
  <c r="J135"/>
  <c r="J100"/>
  <c i="5" r="BF134"/>
  <c i="6" r="BF129"/>
  <c r="BF139"/>
  <c r="BF141"/>
  <c r="BF150"/>
  <c r="BK149"/>
  <c r="J149"/>
  <c r="J102"/>
  <c i="7" r="BF123"/>
  <c r="BF128"/>
  <c r="BF130"/>
  <c i="8" r="E85"/>
  <c r="BF124"/>
  <c r="BF132"/>
  <c r="BF136"/>
  <c r="BF137"/>
  <c r="BF140"/>
  <c r="BF143"/>
  <c r="BF150"/>
  <c i="9" r="BF135"/>
  <c r="BF136"/>
  <c r="BF137"/>
  <c r="BF138"/>
  <c r="BF141"/>
  <c r="BF142"/>
  <c r="BF144"/>
  <c r="BF151"/>
  <c r="BF162"/>
  <c r="BF177"/>
  <c r="BF180"/>
  <c r="BF181"/>
  <c r="BF182"/>
  <c r="BF185"/>
  <c r="BF195"/>
  <c r="BF197"/>
  <c r="BF199"/>
  <c r="BF208"/>
  <c r="BF210"/>
  <c r="BF211"/>
  <c r="BF212"/>
  <c r="BF214"/>
  <c r="BF216"/>
  <c i="2" r="BF122"/>
  <c r="BF133"/>
  <c r="BF134"/>
  <c i="3" r="F119"/>
  <c r="BF132"/>
  <c r="BF135"/>
  <c r="BF136"/>
  <c r="BF137"/>
  <c r="BF139"/>
  <c r="BF154"/>
  <c r="BF158"/>
  <c r="BF162"/>
  <c r="BF163"/>
  <c r="BF170"/>
  <c r="BF172"/>
  <c r="BK182"/>
  <c r="J182"/>
  <c r="J102"/>
  <c i="4" r="BF129"/>
  <c r="BF143"/>
  <c r="BF145"/>
  <c r="BF151"/>
  <c r="BK133"/>
  <c r="J133"/>
  <c r="J99"/>
  <c i="5" r="J89"/>
  <c r="BF135"/>
  <c r="BF144"/>
  <c r="BF145"/>
  <c r="BF146"/>
  <c i="6" r="E85"/>
  <c r="F121"/>
  <c i="7" r="E108"/>
  <c r="BF121"/>
  <c r="BF139"/>
  <c r="BF156"/>
  <c r="BF158"/>
  <c r="BF159"/>
  <c r="BF163"/>
  <c i="8" r="BF123"/>
  <c r="BF127"/>
  <c r="BF128"/>
  <c r="BF134"/>
  <c r="BF138"/>
  <c r="BF139"/>
  <c r="BF142"/>
  <c r="BF149"/>
  <c r="BF154"/>
  <c i="9" r="J89"/>
  <c r="BF122"/>
  <c r="BF132"/>
  <c r="BF134"/>
  <c r="BF150"/>
  <c r="BF152"/>
  <c r="BF153"/>
  <c r="BF156"/>
  <c r="BF163"/>
  <c r="BF164"/>
  <c r="BF166"/>
  <c r="BF171"/>
  <c r="BF175"/>
  <c r="BF206"/>
  <c i="2" r="BF132"/>
  <c r="BF137"/>
  <c r="BF138"/>
  <c i="3" r="BF125"/>
  <c r="BF127"/>
  <c i="8" r="BF159"/>
  <c i="9" r="BF126"/>
  <c r="BF127"/>
  <c r="BF128"/>
  <c r="BF131"/>
  <c r="BF133"/>
  <c r="BF139"/>
  <c r="BF143"/>
  <c r="BF154"/>
  <c r="BF157"/>
  <c r="BF158"/>
  <c i="2" r="E109"/>
  <c r="BF127"/>
  <c r="BF129"/>
  <c r="BF130"/>
  <c r="BF135"/>
  <c i="3" r="BF128"/>
  <c r="BF129"/>
  <c r="BF133"/>
  <c r="BF148"/>
  <c r="BF157"/>
  <c r="BF165"/>
  <c i="4" r="BF148"/>
  <c i="5" r="BF126"/>
  <c r="BF129"/>
  <c r="BF130"/>
  <c r="BF142"/>
  <c r="BF150"/>
  <c r="BF151"/>
  <c r="BF153"/>
  <c i="6" r="BF128"/>
  <c r="BF132"/>
  <c r="BF140"/>
  <c r="BF146"/>
  <c r="BF153"/>
  <c r="BF154"/>
  <c i="7" r="BF126"/>
  <c r="BF127"/>
  <c r="BF136"/>
  <c r="BF137"/>
  <c r="BF144"/>
  <c r="BF151"/>
  <c r="BF161"/>
  <c r="BF165"/>
  <c i="8" r="BF125"/>
  <c r="BF129"/>
  <c r="BF130"/>
  <c r="BF135"/>
  <c r="BF148"/>
  <c r="BF156"/>
  <c i="9" r="BF129"/>
  <c r="BF130"/>
  <c r="BF140"/>
  <c r="BF161"/>
  <c r="BF168"/>
  <c r="BF173"/>
  <c r="BF178"/>
  <c r="BF183"/>
  <c r="BF188"/>
  <c r="BF190"/>
  <c r="BF191"/>
  <c r="BF193"/>
  <c r="BF194"/>
  <c r="BF196"/>
  <c r="BF198"/>
  <c r="BF200"/>
  <c r="BF203"/>
  <c r="BK215"/>
  <c r="J215"/>
  <c r="J99"/>
  <c i="2" r="BF123"/>
  <c r="BF125"/>
  <c i="3" r="BF146"/>
  <c r="BF147"/>
  <c r="BF159"/>
  <c r="BF183"/>
  <c i="4" r="BF136"/>
  <c r="BF140"/>
  <c r="BF141"/>
  <c i="5" r="BF131"/>
  <c r="BF137"/>
  <c r="BF141"/>
  <c r="BF148"/>
  <c i="6" r="BF127"/>
  <c r="BF136"/>
  <c r="BF137"/>
  <c r="BF143"/>
  <c r="BF145"/>
  <c i="7" r="BF133"/>
  <c r="BF134"/>
  <c r="BF148"/>
  <c r="BF166"/>
  <c i="8" r="BF144"/>
  <c i="2" r="J33"/>
  <c i="1" r="AV95"/>
  <c i="7" r="F35"/>
  <c i="1" r="BB100"/>
  <c i="2" r="F36"/>
  <c i="1" r="BC95"/>
  <c i="3" r="F36"/>
  <c i="1" r="BC96"/>
  <c i="5" r="F37"/>
  <c i="1" r="BD98"/>
  <c i="8" r="F37"/>
  <c i="1" r="BD101"/>
  <c i="8" r="F33"/>
  <c i="1" r="AZ101"/>
  <c i="5" r="F35"/>
  <c i="1" r="BB98"/>
  <c i="8" r="F35"/>
  <c i="1" r="BB101"/>
  <c i="6" r="F33"/>
  <c i="1" r="AZ99"/>
  <c i="4" r="F37"/>
  <c i="1" r="BD97"/>
  <c i="9" r="F35"/>
  <c i="1" r="BB102"/>
  <c i="7" r="F37"/>
  <c i="1" r="BD100"/>
  <c i="2" r="F35"/>
  <c i="1" r="BB95"/>
  <c i="3" r="F33"/>
  <c i="1" r="AZ96"/>
  <c i="3" r="F37"/>
  <c i="1" r="BD96"/>
  <c i="6" r="F36"/>
  <c i="1" r="BC99"/>
  <c i="4" r="J33"/>
  <c i="1" r="AV97"/>
  <c i="9" r="F37"/>
  <c i="1" r="BD102"/>
  <c i="6" r="F37"/>
  <c i="1" r="BD99"/>
  <c i="9" r="J33"/>
  <c i="1" r="AV102"/>
  <c i="2" r="F33"/>
  <c i="1" r="AZ95"/>
  <c i="6" r="J33"/>
  <c i="1" r="AV99"/>
  <c i="5" r="J33"/>
  <c i="1" r="AV98"/>
  <c i="9" r="F33"/>
  <c i="1" r="AZ102"/>
  <c i="7" r="F33"/>
  <c i="1" r="AZ100"/>
  <c i="3" r="F35"/>
  <c i="1" r="BB96"/>
  <c i="8" r="F36"/>
  <c i="1" r="BC101"/>
  <c i="2" r="F37"/>
  <c i="1" r="BD95"/>
  <c i="9" r="F36"/>
  <c i="1" r="BC102"/>
  <c i="8" r="J33"/>
  <c i="1" r="AV101"/>
  <c i="4" r="F33"/>
  <c i="1" r="AZ97"/>
  <c i="5" r="F36"/>
  <c i="1" r="BC98"/>
  <c i="3" r="J33"/>
  <c i="1" r="AV96"/>
  <c i="4" r="F36"/>
  <c i="1" r="BC97"/>
  <c i="7" r="F36"/>
  <c i="1" r="BC100"/>
  <c i="7" r="J33"/>
  <c i="1" r="AV100"/>
  <c i="6" r="F35"/>
  <c i="1" r="BB99"/>
  <c i="4" r="F35"/>
  <c i="1" r="BB97"/>
  <c i="5" r="F33"/>
  <c i="1" r="AZ98"/>
  <c i="3" l="1" r="P123"/>
  <c r="P122"/>
  <c i="1" r="AU96"/>
  <c i="6" r="R125"/>
  <c r="R124"/>
  <c i="8" r="P121"/>
  <c r="P120"/>
  <c i="1" r="AU101"/>
  <c i="8" r="BK121"/>
  <c r="BK120"/>
  <c r="J120"/>
  <c r="J96"/>
  <c i="5" r="P138"/>
  <c r="P123"/>
  <c i="1" r="AU98"/>
  <c i="7" r="T118"/>
  <c i="4" r="R137"/>
  <c r="R123"/>
  <c i="3" r="R123"/>
  <c r="R122"/>
  <c i="4" r="P137"/>
  <c r="P123"/>
  <c i="1" r="AU97"/>
  <c i="3" r="T123"/>
  <c r="T122"/>
  <c i="7" r="P118"/>
  <c i="1" r="AU100"/>
  <c i="7" r="R118"/>
  <c i="5" r="BK124"/>
  <c i="4" r="T137"/>
  <c i="5" r="BK138"/>
  <c r="J138"/>
  <c r="J101"/>
  <c r="T138"/>
  <c i="2" r="P120"/>
  <c r="P119"/>
  <c i="1" r="AU95"/>
  <c i="5" r="T123"/>
  <c r="R124"/>
  <c r="R123"/>
  <c i="6" r="P125"/>
  <c r="P124"/>
  <c i="1" r="AU99"/>
  <c i="5" r="R138"/>
  <c i="4" r="T123"/>
  <c i="6" r="BK125"/>
  <c i="7" r="BK118"/>
  <c r="J118"/>
  <c r="J96"/>
  <c i="4" r="BK137"/>
  <c r="J137"/>
  <c r="J101"/>
  <c i="5" r="J125"/>
  <c r="J98"/>
  <c r="J139"/>
  <c r="J102"/>
  <c i="2" r="J120"/>
  <c r="J97"/>
  <c i="9" r="BK120"/>
  <c r="J120"/>
  <c r="J97"/>
  <c i="2" r="J121"/>
  <c r="J98"/>
  <c i="8" r="J122"/>
  <c r="J98"/>
  <c i="3" r="BK123"/>
  <c r="BK122"/>
  <c r="J122"/>
  <c r="J96"/>
  <c i="4" r="BK124"/>
  <c r="J124"/>
  <c r="J97"/>
  <c i="6" r="BK151"/>
  <c r="J151"/>
  <c r="J103"/>
  <c i="1" r="AZ94"/>
  <c r="W29"/>
  <c i="7" r="F34"/>
  <c i="1" r="BA100"/>
  <c i="7" r="J34"/>
  <c i="1" r="AW100"/>
  <c r="AT100"/>
  <c i="4" r="F34"/>
  <c i="1" r="BA97"/>
  <c i="2" r="F34"/>
  <c i="1" r="BA95"/>
  <c i="9" r="J34"/>
  <c i="1" r="AW102"/>
  <c r="AT102"/>
  <c i="2" r="J30"/>
  <c i="1" r="AG95"/>
  <c i="3" r="F34"/>
  <c i="1" r="BA96"/>
  <c i="5" r="J34"/>
  <c i="1" r="AW98"/>
  <c r="AT98"/>
  <c i="6" r="J34"/>
  <c i="1" r="AW99"/>
  <c r="AT99"/>
  <c r="BD94"/>
  <c r="W33"/>
  <c i="4" r="J34"/>
  <c i="1" r="AW97"/>
  <c r="AT97"/>
  <c i="8" r="J34"/>
  <c i="1" r="AW101"/>
  <c r="AT101"/>
  <c i="5" r="F34"/>
  <c i="1" r="BA98"/>
  <c i="2" r="J34"/>
  <c i="1" r="AW95"/>
  <c r="AT95"/>
  <c r="BC94"/>
  <c r="W32"/>
  <c i="3" r="J34"/>
  <c i="1" r="AW96"/>
  <c r="AT96"/>
  <c i="6" r="F34"/>
  <c i="1" r="BA99"/>
  <c r="BB94"/>
  <c r="W31"/>
  <c i="9" r="F34"/>
  <c i="1" r="BA102"/>
  <c i="8" r="F34"/>
  <c i="1" r="BA101"/>
  <c i="6" l="1" r="BK124"/>
  <c r="J124"/>
  <c r="J96"/>
  <c i="5" r="BK123"/>
  <c r="J123"/>
  <c i="2" r="J39"/>
  <c i="3" r="J123"/>
  <c r="J97"/>
  <c i="5" r="J124"/>
  <c r="J97"/>
  <c i="8" r="J121"/>
  <c r="J97"/>
  <c i="9" r="BK119"/>
  <c r="J119"/>
  <c r="J96"/>
  <c i="6" r="J125"/>
  <c r="J97"/>
  <c i="4" r="BK123"/>
  <c r="J123"/>
  <c r="J96"/>
  <c i="1" r="AN95"/>
  <c i="5" r="J30"/>
  <c i="1" r="AG98"/>
  <c r="AN98"/>
  <c r="AU94"/>
  <c r="AY94"/>
  <c i="7" r="J30"/>
  <c i="1" r="AG100"/>
  <c r="AN100"/>
  <c i="3" r="J30"/>
  <c i="1" r="AG96"/>
  <c r="AN96"/>
  <c r="BA94"/>
  <c r="W30"/>
  <c r="AX94"/>
  <c r="AV94"/>
  <c r="AK29"/>
  <c i="8" r="J30"/>
  <c i="1" r="AG101"/>
  <c r="AN101"/>
  <c i="8" l="1" r="J39"/>
  <c i="5" r="J39"/>
  <c i="3" r="J39"/>
  <c i="5" r="J96"/>
  <c i="7" r="J39"/>
  <c i="9" r="J30"/>
  <c i="1" r="AG102"/>
  <c r="AN102"/>
  <c i="6" r="J30"/>
  <c i="1" r="AG99"/>
  <c r="AN99"/>
  <c i="4" r="J30"/>
  <c i="1" r="AG97"/>
  <c r="AN97"/>
  <c r="AW94"/>
  <c r="AK30"/>
  <c i="4" l="1" r="J39"/>
  <c i="9" r="J39"/>
  <c i="6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<sst xmlns="http://schemas.openxmlformats.org/spreadsheetml/2006/main">
  <si>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</si>
  <si>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</si>
  <si>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</si>
  <si>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</si>
  <si>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</si>
  <si>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{913889eb-e1bb-44bc-a831-910bbc42898f}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</si>
  <si>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</si>
  <si>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</si>
  <si>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</si>
  <si>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</si>
  <si>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</si>
  <si>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</si>
  <si>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839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</si>
  <si>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</si>
  <si>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</si>
  <si>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vnútrobloku vedľa hotela Magnus, Trenčín</t>
  </si>
  <si>
    <t>JKSO:</t>
  </si>
  <si>
    <t>KS:</t>
  </si>
  <si>
    <t>Miesto:</t>
  </si>
  <si>
    <t>Trenčín</t>
  </si>
  <si>
    <t>Dátum:</t>
  </si>
  <si>
    <t>12.5.2020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</si>
  <si>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</si>
  <si>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</si>
  <si>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</si>
  <si>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</si>
  <si>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</si>
  <si>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</si>
  <si>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</si>
  <si>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50136143</t>
  </si>
  <si>
    <t>3D PARTNERS, s.r.o.</t>
  </si>
  <si>
    <t>SK2120196705</t>
  </si>
  <si>
    <t>True</t>
  </si>
  <si>
    <t>0,01</t>
  </si>
  <si>
    <t>Spracovateľ:</t>
  </si>
  <si>
    <t>Ing. Martin TOMÁŠ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</si>
  <si>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</si>
  <si>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</si>
  <si>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</si>
  <si>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</si>
  <si>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</si>
  <si>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</si>
  <si>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</si>
  <si>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</si>
  <si>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</si>
  <si>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</si>
  <si>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</si>
  <si>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</si>
  <si>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</si>
  <si>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</si>
  <si>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</si>
  <si>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</si>
  <si>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</si>
  <si>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</si>
  <si>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</si>
  <si>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</si>
  <si>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</si>
  <si>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</si>
  <si>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</si>
  <si>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</si>
  <si>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</si>
  <si>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</si>
  <si>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</si>
  <si>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</si>
  <si>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</si>
  <si>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</si>
  <si>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</si>
  <si>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</si>
  <si>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</si>
  <si>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</si>
  <si>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</si>
  <si>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</si>
  <si>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</si>
  <si>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</si>
  <si>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</si>
  <si>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</si>
  <si>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</si>
  <si>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</si>
  <si>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</si>
  <si>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</si>
  <si>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</si>
  <si>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</si>
  <si>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</si>
  <si>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Búracie práce</t>
  </si>
  <si>
    <t>STA</t>
  </si>
  <si>
    <t>1</t>
  </si>
  <si>
    <t>{aa798f8b-460c-4b07-a2ee-d838cbb0bfac}</t>
  </si>
  <si>
    <t>002</t>
  </si>
  <si>
    <t>Spevnené plochy a komunikácie</t>
  </si>
  <si>
    <t>{ae5126c2-9fca-4485-b793-5632e4b57cb6}</t>
  </si>
  <si>
    <t>003</t>
  </si>
  <si>
    <t>Oplotenie detského ihriska</t>
  </si>
  <si>
    <t>{f76e792e-5cd2-4fd8-be28-3974c1f9eede}</t>
  </si>
  <si>
    <t>004</t>
  </si>
  <si>
    <t>Pergola</t>
  </si>
  <si>
    <t>{004e566e-ac2c-4000-a560-7f886de78423}</t>
  </si>
  <si>
    <t>005</t>
  </si>
  <si>
    <t>Pieskovisko</t>
  </si>
  <si>
    <t>{3d06c036-87b2-4d3b-b6fd-8af6cdb559e8}</t>
  </si>
  <si>
    <t>006</t>
  </si>
  <si>
    <t>Hracie prvky a parkový mobiliár</t>
  </si>
  <si>
    <t>{0fcc2a26-3453-4feb-aea9-a979118ba711}</t>
  </si>
  <si>
    <t>007</t>
  </si>
  <si>
    <t>Vonkajšie silnoprúdové rozvody NN - verejné osvetlenie</t>
  </si>
  <si>
    <t>{ddc6edcd-59f6-448b-b428-c928aa01ad38}</t>
  </si>
  <si>
    <t>008</t>
  </si>
  <si>
    <t>Sadovnícke úpravy</t>
  </si>
  <si>
    <t>{f50bc106-8f23-47a5-a59a-75e01a6b986f}</t>
  </si>
  <si>
    <t>KRYCÍ LIST ROZPOČTU</t>
  </si>
  <si>
    <t>Objekt:</t>
  </si>
  <si>
    <t>001 - Búracie práce</t>
  </si>
  <si>
    <t>REKAPITULÁCIA ROZPOČTU</t>
  </si>
  <si>
    <t>Kód dielu - Popis</t>
  </si>
  <si>
    <t>Cena celkom [EUR]</t>
  </si>
  <si>
    <t>Náklady z rozpočtu</t>
  </si>
  <si>
    <t>-1</t>
  </si>
  <si>
    <t xml:space="preserve">HSV -  Práce a dodávky HSV</t>
  </si>
  <si>
    <t xml:space="preserve">    1 -  Zemné práce</t>
  </si>
  <si>
    <t xml:space="preserve">    9 -  Ostatné konštrukcie a práce-búranie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</si>
  <si>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</si>
  <si>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</si>
  <si>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</si>
  <si>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</si>
  <si>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</si>
  <si>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</si>
  <si>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</si>
  <si>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</si>
  <si>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</si>
  <si>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</si>
  <si>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</si>
  <si>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</si>
  <si>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</si>
  <si>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 Práce a dodávky HSV</t>
  </si>
  <si>
    <t>ROZPOCET</t>
  </si>
  <si>
    <t xml:space="preserve"> Zemné práce</t>
  </si>
  <si>
    <t>K</t>
  </si>
  <si>
    <t>113106612</t>
  </si>
  <si>
    <t xml:space="preserve">Rozoberanie zámkovej dlažby všetkých druhov v ploche nad 20 m2,  -0,26000t</t>
  </si>
  <si>
    <t>m2</t>
  </si>
  <si>
    <t>4</t>
  </si>
  <si>
    <t>2</t>
  </si>
  <si>
    <t>-700189150</t>
  </si>
  <si>
    <t>113107223</t>
  </si>
  <si>
    <t xml:space="preserve">Odstránenie krytu v ploche nad 200 m2 z kameniva hrubého drveného, hr. 200 do 300 m,  -0,40000t</t>
  </si>
  <si>
    <t>-2126088534</t>
  </si>
  <si>
    <t>3</t>
  </si>
  <si>
    <t>113107231</t>
  </si>
  <si>
    <t xml:space="preserve">Odstránenie krytu v ploche nad 200 m2 z betónu prostého, hr. vrstvy do 150 mm,  -0,22500t</t>
  </si>
  <si>
    <t>436288302</t>
  </si>
  <si>
    <t>113107241</t>
  </si>
  <si>
    <t xml:space="preserve">Odstránenie krytu v ploche nad 200 m2 asfaltového, hr. vrstvy do 50 mm,  -0,09800t</t>
  </si>
  <si>
    <t>506222459</t>
  </si>
  <si>
    <t>9</t>
  </si>
  <si>
    <t xml:space="preserve"> Ostatné konštrukcie a práce-búranie</t>
  </si>
  <si>
    <t>5</t>
  </si>
  <si>
    <t>961043111</t>
  </si>
  <si>
    <t xml:space="preserve">Búranie základov z betónu prostého alebo preloženého kameňom,  -2,20000t</t>
  </si>
  <si>
    <t>m3</t>
  </si>
  <si>
    <t>1121632532</t>
  </si>
  <si>
    <t>6</t>
  </si>
  <si>
    <t>962042321</t>
  </si>
  <si>
    <t xml:space="preserve">Búranie muriva z betónu prostého nadzákladného,  -2,20000t</t>
  </si>
  <si>
    <t>1792637665</t>
  </si>
  <si>
    <t>7</t>
  </si>
  <si>
    <t>966001111</t>
  </si>
  <si>
    <t xml:space="preserve">Demontáž odpadkového koša s betónovou pätkou,  -0,02700 t</t>
  </si>
  <si>
    <t>ks</t>
  </si>
  <si>
    <t>-2083222504</t>
  </si>
  <si>
    <t>8</t>
  </si>
  <si>
    <t>966001121</t>
  </si>
  <si>
    <t xml:space="preserve">Demontáž parkovej lavičky s betónovou pätkou,  -0,03400 t</t>
  </si>
  <si>
    <t>-1365670993</t>
  </si>
  <si>
    <t>966001142</t>
  </si>
  <si>
    <t>Demontáž prvkov alebo komponentov parkového mobiliáru s betónovou pätkou (stôl, prachár, sišiak na prádlo, reťazová hojdačka, lezecká zostava, hrazda, kolotoč, hojdačka prevažovacia)</t>
  </si>
  <si>
    <t>-705996542</t>
  </si>
  <si>
    <t>10</t>
  </si>
  <si>
    <t>979081111</t>
  </si>
  <si>
    <t>Odvoz sutiny a vybúraných hmôt na skládku do 1 km</t>
  </si>
  <si>
    <t>t</t>
  </si>
  <si>
    <t>662658572</t>
  </si>
  <si>
    <t>11</t>
  </si>
  <si>
    <t>979081121</t>
  </si>
  <si>
    <t>Odvoz sutiny a vybúraných hmôt na skládku za každý ďalší 1 km (20km)</t>
  </si>
  <si>
    <t>678777017</t>
  </si>
  <si>
    <t>12</t>
  </si>
  <si>
    <t>979082111</t>
  </si>
  <si>
    <t>Vnútrostavenisková doprava sutiny a vybúraných hmôt do 10 m</t>
  </si>
  <si>
    <t>-1826159201</t>
  </si>
  <si>
    <t>13</t>
  </si>
  <si>
    <t>979082121</t>
  </si>
  <si>
    <t>Vnútrostavenisková doprava sutiny a vybúraných hmôt za každých ďalších 5 m 3x</t>
  </si>
  <si>
    <t>1557729792</t>
  </si>
  <si>
    <t>14</t>
  </si>
  <si>
    <t>979087113</t>
  </si>
  <si>
    <t>Nakladanie na dopravný prostriedok pre vodorovnú dopravu vybúraných hmôt</t>
  </si>
  <si>
    <t>1979024825</t>
  </si>
  <si>
    <t>15</t>
  </si>
  <si>
    <t>979089212</t>
  </si>
  <si>
    <t>Poplatok za skladovanie - bitúmenové zmesi, uholný decht, dechtové výrobky (17 03 ), ostatné</t>
  </si>
  <si>
    <t>-2087412639</t>
  </si>
  <si>
    <t>16</t>
  </si>
  <si>
    <t>979093512</t>
  </si>
  <si>
    <t>Drvenie stavebného odpadu z demolácií (bez kov. mat.) z muriva z betónu prostého</t>
  </si>
  <si>
    <t>2122576266</t>
  </si>
  <si>
    <t>002 - Spevnené plochy a komunikácie</t>
  </si>
  <si>
    <t xml:space="preserve">    2 -  Zakladanie</t>
  </si>
  <si>
    <t xml:space="preserve">    5 -  Komunikácie</t>
  </si>
  <si>
    <t xml:space="preserve">    99 -  Presun hmôt HSV</t>
  </si>
  <si>
    <t>122201102</t>
  </si>
  <si>
    <t>Odkopávka a prekopávka nezapažená v hornine 3, nad 100 do 1000 m3</t>
  </si>
  <si>
    <t>1986032505</t>
  </si>
  <si>
    <t>122201109</t>
  </si>
  <si>
    <t>Odkopávky a prekopávky nezapažené. Príplatok k cenám za lepivosť horniny 3</t>
  </si>
  <si>
    <t>-1439692838</t>
  </si>
  <si>
    <t>131201101</t>
  </si>
  <si>
    <t>Výkop nezapaženej jamy v hornine 3, do 100 m3</t>
  </si>
  <si>
    <t>678380107</t>
  </si>
  <si>
    <t>131201109</t>
  </si>
  <si>
    <t>Hĺbenie nezapažených jám a zárezov. Príplatok za lepivosť horniny 3</t>
  </si>
  <si>
    <t>1455820645</t>
  </si>
  <si>
    <t>132201101</t>
  </si>
  <si>
    <t>Výkop ryhy do šírky 600 mm v horn.3 do 100 m3</t>
  </si>
  <si>
    <t>-997873547</t>
  </si>
  <si>
    <t>132201109</t>
  </si>
  <si>
    <t>Príplatok k cene za lepivosť pri hĺbení rýh šírky do 600 mm zapažených i nezapažených s urovnaním dna v hornine 3</t>
  </si>
  <si>
    <t>871325491</t>
  </si>
  <si>
    <t>162201102</t>
  </si>
  <si>
    <t>Vodorovné premiestnenie výkopku z horniny 1-4 nad 20-50m</t>
  </si>
  <si>
    <t>1103506597</t>
  </si>
  <si>
    <t>162501122</t>
  </si>
  <si>
    <t>Vodorovné premiestnenie výkopku po spevnenej ceste z horniny tr.1-4, nad 100 do 1000 m3 na vzdialenosť do 3000 m</t>
  </si>
  <si>
    <t>1542886131</t>
  </si>
  <si>
    <t>162501123</t>
  </si>
  <si>
    <t>Vodorovné premiestnenie výkopku po spevnenej ceste z horniny tr.1-4, nad 100 do 1000 m3, príplatok k cene za každých ďalšich a začatých 1000 m</t>
  </si>
  <si>
    <t>637522766</t>
  </si>
  <si>
    <t>M</t>
  </si>
  <si>
    <t>103640000100</t>
  </si>
  <si>
    <t>Zemina pre terénne úpravy - ornica</t>
  </si>
  <si>
    <t>1801309145</t>
  </si>
  <si>
    <t>103640000200</t>
  </si>
  <si>
    <t>Zemina pre terénne úpravy - zásypová</t>
  </si>
  <si>
    <t>442856060</t>
  </si>
  <si>
    <t>167101102</t>
  </si>
  <si>
    <t>Nakladanie neuľahnutého výkopku z hornín tr.1-4 nad 100 do 1000 m3</t>
  </si>
  <si>
    <t>746775096</t>
  </si>
  <si>
    <t>174101002</t>
  </si>
  <si>
    <t>Zásyp sypaninou so zhutnením jám, šachiet, rýh, zárezov alebo okolo objektov nad 100 do 1000 m3</t>
  </si>
  <si>
    <t>-481691754</t>
  </si>
  <si>
    <t xml:space="preserve"> Zakladanie</t>
  </si>
  <si>
    <t>211521111</t>
  </si>
  <si>
    <t>Výplň odvodňovacieho rebra alebo trativodu do rýh kamenivom hrubým drveným frakcie 63-125 mm</t>
  </si>
  <si>
    <t>2021034253</t>
  </si>
  <si>
    <t>211561111</t>
  </si>
  <si>
    <t>Výplň odvodňovacieho rebra alebo trativodu do rýh kamenivom hrubým drveným frakcie 16-32 mm</t>
  </si>
  <si>
    <t>595110557</t>
  </si>
  <si>
    <t>211971121</t>
  </si>
  <si>
    <t>Zhotov. oplášt. výplne z geotext. v ryhe alebo v záreze pri rozvinutej šírke oplášt. od 0 do 2, 5 m</t>
  </si>
  <si>
    <t>-1341510939</t>
  </si>
  <si>
    <t>17</t>
  </si>
  <si>
    <t>693110001200</t>
  </si>
  <si>
    <t>Geotextília polypropylénová Tatratex GTX N PP 300, šírka 1,27; 1,75-3,5 m, dĺžka 20-60; 90 m, hrúbka 2,7 mm, netkaná, MIVA</t>
  </si>
  <si>
    <t>2124281938</t>
  </si>
  <si>
    <t>18</t>
  </si>
  <si>
    <t>212572111</t>
  </si>
  <si>
    <t>Lôžko pre trativod zo štrkopiesku triedeného</t>
  </si>
  <si>
    <t>-179460677</t>
  </si>
  <si>
    <t>19</t>
  </si>
  <si>
    <t>212755114</t>
  </si>
  <si>
    <t>Trativod z drenážnych rúrok bez lôžka, vnútorného priem. rúrok 100 mm</t>
  </si>
  <si>
    <t>m</t>
  </si>
  <si>
    <t>-664049350</t>
  </si>
  <si>
    <t>212755116</t>
  </si>
  <si>
    <t>Trativod z drenážnych rúrok bez lôžka, vnútorného priem. rúrok 160 mm</t>
  </si>
  <si>
    <t>473498912</t>
  </si>
  <si>
    <t>21</t>
  </si>
  <si>
    <t>215901101</t>
  </si>
  <si>
    <t>Zhutnenie podložia z rastlej horniny 1 až 4 pod násypy, z hornina súdržných do 92 % PS a nesúdržných</t>
  </si>
  <si>
    <t>-114172577</t>
  </si>
  <si>
    <t>22</t>
  </si>
  <si>
    <t>271571111</t>
  </si>
  <si>
    <t>Vankúše zhutnené pod základy zo štrkopiesku</t>
  </si>
  <si>
    <t>-823795308</t>
  </si>
  <si>
    <t>23</t>
  </si>
  <si>
    <t>274313611</t>
  </si>
  <si>
    <t>Betón základových pásov, prostý tr.C 20/25</t>
  </si>
  <si>
    <t>-1625329002</t>
  </si>
  <si>
    <t>24</t>
  </si>
  <si>
    <t>275311120</t>
  </si>
  <si>
    <t>Základové pätky betónu prostého tr. C 20/25</t>
  </si>
  <si>
    <t>-520618688</t>
  </si>
  <si>
    <t xml:space="preserve"> Komunikácie</t>
  </si>
  <si>
    <t>25</t>
  </si>
  <si>
    <t>564281111</t>
  </si>
  <si>
    <t>Vrstva zo štrkopiesku s rozprestretím hr. 400 mm</t>
  </si>
  <si>
    <t>-300108653</t>
  </si>
  <si>
    <t>26</t>
  </si>
  <si>
    <t>564651111</t>
  </si>
  <si>
    <t>Mlátový povrch z kameniva drveného veľ. 0-4 mm s rozprestretím a zhutnením, po zhutnení, vrchný posyp</t>
  </si>
  <si>
    <t>-893847217</t>
  </si>
  <si>
    <t>27</t>
  </si>
  <si>
    <t>564651198</t>
  </si>
  <si>
    <t>Mlátový povrch z kameniva drveného veľ. 0-4, 4-8 a 8-16 mm s rozprestretím a zhutnením, po zhutnení hr. 100 mm</t>
  </si>
  <si>
    <t>-1379578854</t>
  </si>
  <si>
    <t>28</t>
  </si>
  <si>
    <t>564761111</t>
  </si>
  <si>
    <t>Podklad alebo kryt z kameniva hrubého drveného 31,5/45/GC s rozprestretím a zhutn.hr. 200 mm</t>
  </si>
  <si>
    <t>-518592435</t>
  </si>
  <si>
    <t>29</t>
  </si>
  <si>
    <t>564801110</t>
  </si>
  <si>
    <t>Podklad zo štrkodrviny veľ. 0-4mm s rozprestretím a zhutnením, po zhutnení hr. 10 mm</t>
  </si>
  <si>
    <t>1514613850</t>
  </si>
  <si>
    <t>30</t>
  </si>
  <si>
    <t>564801111</t>
  </si>
  <si>
    <t>Podklad zo štrkodrviny veľ. 4-8mm s rozprestretím a zhutnením, po zhutnení hr. 30 mm</t>
  </si>
  <si>
    <t>1664729130</t>
  </si>
  <si>
    <t>31</t>
  </si>
  <si>
    <t>564801112</t>
  </si>
  <si>
    <t>Podklad zo štrkodrviny veľ. 0-4mm s rozprestretím a zhutnením, po zhutnení hr. 40 mm</t>
  </si>
  <si>
    <t>-1005251947</t>
  </si>
  <si>
    <t>32</t>
  </si>
  <si>
    <t>564811111</t>
  </si>
  <si>
    <t>Podklad zo štrkodrviny veľ. 16-32mm s rozprestretím a zhutnením, po zhutnení hr. 50 mm</t>
  </si>
  <si>
    <t>395853635</t>
  </si>
  <si>
    <t>33</t>
  </si>
  <si>
    <t>564851111</t>
  </si>
  <si>
    <t>Podklad zo štrkodrviny veľ. 0-63mm s rozprestretím a zhutnením, po zhutnení hr. 150 mm</t>
  </si>
  <si>
    <t>-1494996594</t>
  </si>
  <si>
    <t>34</t>
  </si>
  <si>
    <t>564861112</t>
  </si>
  <si>
    <t>Podklad zo štrkodrviny veľ. 0-63mm s rozprestretím a zhutnením, po zhutnení hr. 200 mm</t>
  </si>
  <si>
    <t>897285338</t>
  </si>
  <si>
    <t>35</t>
  </si>
  <si>
    <t>564861111</t>
  </si>
  <si>
    <t>Podklad zo štrkodrviny veľ. 0-32mm s rozprestretím a zhutnením, po zhutnení hr. 150 mm</t>
  </si>
  <si>
    <t>-2093326092</t>
  </si>
  <si>
    <t>36</t>
  </si>
  <si>
    <t>589140031</t>
  </si>
  <si>
    <t>Podklad pod športové povrchy športovísk odpružený z gumoasfaltu hrúbky 25 mm</t>
  </si>
  <si>
    <t>1991279659</t>
  </si>
  <si>
    <t>37</t>
  </si>
  <si>
    <t>589160021</t>
  </si>
  <si>
    <t>Športový povrch multifunkčný z EPDM 10 mm</t>
  </si>
  <si>
    <t>305046397</t>
  </si>
  <si>
    <t>38</t>
  </si>
  <si>
    <t>589160032</t>
  </si>
  <si>
    <t>Podklad pod športové povrchy športovísk odpružený z gumoasfaltu hrúbky 80 mm</t>
  </si>
  <si>
    <t>677105794</t>
  </si>
  <si>
    <t>39</t>
  </si>
  <si>
    <t>596911112</t>
  </si>
  <si>
    <t>Kladenie zámkovej dlažby hr. 6 cm pre peších nad 20 m2 so zriadením lôžka z kameniva hr. 4 cm</t>
  </si>
  <si>
    <t>827777917</t>
  </si>
  <si>
    <t>40</t>
  </si>
  <si>
    <t>592460009600</t>
  </si>
  <si>
    <t>Dlažba betónová Low value PREMAC KLASIKO, rozmer 200x200x60 mm, sivá</t>
  </si>
  <si>
    <t>1625500433</t>
  </si>
  <si>
    <t>41</t>
  </si>
  <si>
    <t>916561112</t>
  </si>
  <si>
    <t>Osadenie záhonového alebo parkového obrubníka betón., do lôžka z bet. pros. tr. C 16/20 s bočnou oporou</t>
  </si>
  <si>
    <t>241677557</t>
  </si>
  <si>
    <t>42</t>
  </si>
  <si>
    <t>592170001800</t>
  </si>
  <si>
    <t>Obrubník PREMAC parkový, lxšxv 1000x50x200 mm, sivá</t>
  </si>
  <si>
    <t>-1709823863</t>
  </si>
  <si>
    <t>43</t>
  </si>
  <si>
    <t>917461112</t>
  </si>
  <si>
    <t>Osadenie chodník. obrubníka kamenného stojatého do lôžka z betónu prostého C 16/20 s bočnou oporou</t>
  </si>
  <si>
    <t>-272571098</t>
  </si>
  <si>
    <t>44</t>
  </si>
  <si>
    <t>917762112</t>
  </si>
  <si>
    <t>Osadenie chodník. obrubníka betónového ležatého do lôžka z betónu prosteho tr. C 16/20 s bočnou oporou</t>
  </si>
  <si>
    <t>1645625968</t>
  </si>
  <si>
    <t>45</t>
  </si>
  <si>
    <t>592170001000</t>
  </si>
  <si>
    <t>Obrubník PREMAC cestný, lxšxv 1000x150x260 mm</t>
  </si>
  <si>
    <t>1193715333</t>
  </si>
  <si>
    <t>46</t>
  </si>
  <si>
    <t>918101112</t>
  </si>
  <si>
    <t>Lôžko pod obrubníky, krajníky alebo obruby z dlažob. kociek z betónu prostého tr. C 16/20</t>
  </si>
  <si>
    <t>1336457143</t>
  </si>
  <si>
    <t>47</t>
  </si>
  <si>
    <t>935114312</t>
  </si>
  <si>
    <t>Osadenie odvodňovacieho betónového žľabu univerzálneho vnútornej šírky 100 mm a s roštom triedy B 125</t>
  </si>
  <si>
    <t>32661645</t>
  </si>
  <si>
    <t>48</t>
  </si>
  <si>
    <t>592270002200</t>
  </si>
  <si>
    <t>Odvodňovací žľab univerzálny BGU NW 100, č. 0, dĺžky 1 m, bez spádu, betónový, HYDRO BG</t>
  </si>
  <si>
    <t>1130937195</t>
  </si>
  <si>
    <t>49</t>
  </si>
  <si>
    <t>592270003300</t>
  </si>
  <si>
    <t>Mriežkový rošt NW 100, lxšxhr 1000x155x2 mm, rozmer štrbiny MW 30x10 mm, trieda B 125, pozinkovaná oceľ, pre odvodňovacie žľaby bez ochrannej hrany, HYDRO BG</t>
  </si>
  <si>
    <t>26332938</t>
  </si>
  <si>
    <t>50</t>
  </si>
  <si>
    <t>592270006100</t>
  </si>
  <si>
    <t>Čelná, koncová stena NW 100, bez nátrubku, pozinkovaná (pre BGU 100/0), HYDRO BG</t>
  </si>
  <si>
    <t>-783154123</t>
  </si>
  <si>
    <t>51</t>
  </si>
  <si>
    <t>935114391</t>
  </si>
  <si>
    <t>Osadenie vpustu pre odvodňovací betónový žľab univerzálny vnútornej šírky 100 mm</t>
  </si>
  <si>
    <t>23501191</t>
  </si>
  <si>
    <t>52</t>
  </si>
  <si>
    <t>592270003600</t>
  </si>
  <si>
    <t>Mriežkový rošt NW 100, lxšxhr 500x155x7 mm, rozmer štrbiny MW 15x22 mm, trieda C 250, liatina, pre odvodňovacie žľaby bez ochrannej hrany, HYDRO BG</t>
  </si>
  <si>
    <t>-1191067859</t>
  </si>
  <si>
    <t>53</t>
  </si>
  <si>
    <t>592270005200</t>
  </si>
  <si>
    <t>Vpust BGU NW 100, lxšxv 500x158x495 mm, betónový, HYDRO BG</t>
  </si>
  <si>
    <t>296503184</t>
  </si>
  <si>
    <t>54</t>
  </si>
  <si>
    <t>592270005600</t>
  </si>
  <si>
    <t>Kalový kôš k vpustu BGU NW 100, plastový čierny, k zachytávaniu nečistôt, HYDRO BG</t>
  </si>
  <si>
    <t>1421526150</t>
  </si>
  <si>
    <t>99</t>
  </si>
  <si>
    <t xml:space="preserve"> Presun hmôt HSV</t>
  </si>
  <si>
    <t>55</t>
  </si>
  <si>
    <t>998223011</t>
  </si>
  <si>
    <t>Presun hmôt pre pozemné komunikácie s krytom dláždeným (822 2.3, 822 5.3) akejkoľvek dĺžky objektu</t>
  </si>
  <si>
    <t>-1684969077</t>
  </si>
  <si>
    <t>003 - Oplotenie detského ihriska</t>
  </si>
  <si>
    <t xml:space="preserve">PSV -  Práce a dodávky PSV</t>
  </si>
  <si>
    <t xml:space="preserve">    767 -  Konštrukcie doplnkové kovové</t>
  </si>
  <si>
    <t xml:space="preserve">    783 -  Nátery</t>
  </si>
  <si>
    <t>133201201</t>
  </si>
  <si>
    <t>Výkop pätky nezapaženej, hornina 3 do 100 m3</t>
  </si>
  <si>
    <t>1983691230</t>
  </si>
  <si>
    <t>133201209</t>
  </si>
  <si>
    <t>Príplatok k cenám za lepivosť horniny tr.3</t>
  </si>
  <si>
    <t>-796209384</t>
  </si>
  <si>
    <t>1220243064</t>
  </si>
  <si>
    <t>93255718</t>
  </si>
  <si>
    <t>1073726369</t>
  </si>
  <si>
    <t>1197413895</t>
  </si>
  <si>
    <t>171209002</t>
  </si>
  <si>
    <t>Poplatok za skladovanie - zemina a kamenivo (17 05) ostatné</t>
  </si>
  <si>
    <t>-641171430</t>
  </si>
  <si>
    <t>Základové pätky a bloky mostných konštrukcií z betónu prostého tr. C 20/25</t>
  </si>
  <si>
    <t>702092904</t>
  </si>
  <si>
    <t>998151111</t>
  </si>
  <si>
    <t>Presun hmôt pre obj.8152, 8153,8159,zvislá nosná konštr.z tehál,tvárnic,blokov, ocele výšky do 6 m</t>
  </si>
  <si>
    <t>431295360</t>
  </si>
  <si>
    <t>PSV</t>
  </si>
  <si>
    <t xml:space="preserve"> Práce a dodávky PSV</t>
  </si>
  <si>
    <t>767</t>
  </si>
  <si>
    <t xml:space="preserve"> Konštrukcie doplnkové kovové</t>
  </si>
  <si>
    <t>767920010</t>
  </si>
  <si>
    <t>Montáž vrát a vrátok k panelovému oploteniu osadzovaných na stĺpiky oceľové, s plochou jednotlivo do 2 m2</t>
  </si>
  <si>
    <t>-1193484187</t>
  </si>
  <si>
    <t>553510011200</t>
  </si>
  <si>
    <t>Brána jednokrídlová, šxv 1,07x1,05 m výplň dierovaný plech Perfora</t>
  </si>
  <si>
    <t>1630746420</t>
  </si>
  <si>
    <t>767995108</t>
  </si>
  <si>
    <t>Montáž ostatných atypických kovových stavebných doplnkových konštrukcií nad 500 kg - oplotenie</t>
  </si>
  <si>
    <t>kg</t>
  </si>
  <si>
    <t>-671574474</t>
  </si>
  <si>
    <t>133840000500</t>
  </si>
  <si>
    <t>Stĺp oplotenia 85x34x2mm</t>
  </si>
  <si>
    <t>-141582059</t>
  </si>
  <si>
    <t>133840000600</t>
  </si>
  <si>
    <t>Stĺp oplotenia 70x34x2mm</t>
  </si>
  <si>
    <t>-1679943230</t>
  </si>
  <si>
    <t>133840000700</t>
  </si>
  <si>
    <t>Lemovací profil 20x30x1,5mm</t>
  </si>
  <si>
    <t>395913645</t>
  </si>
  <si>
    <t>133840000800</t>
  </si>
  <si>
    <t>Kotevná platňa 150x100x10mm</t>
  </si>
  <si>
    <t>-567187489</t>
  </si>
  <si>
    <t>133840000900</t>
  </si>
  <si>
    <t>Kotevná platňa 150x150x10mm</t>
  </si>
  <si>
    <t>-1978466438</t>
  </si>
  <si>
    <t>133840001000</t>
  </si>
  <si>
    <t>Dierovaný plech Perfora</t>
  </si>
  <si>
    <t>918634343</t>
  </si>
  <si>
    <t>133840001100</t>
  </si>
  <si>
    <t>Nešpecifikované konštrukcie a prvky + spojovací materiál</t>
  </si>
  <si>
    <t>754088058</t>
  </si>
  <si>
    <t>133840001200</t>
  </si>
  <si>
    <t>Chemická kotva HILTI M12</t>
  </si>
  <si>
    <t>-1747956943</t>
  </si>
  <si>
    <t>133840001201</t>
  </si>
  <si>
    <t>Prvky oceľového zábradlia</t>
  </si>
  <si>
    <t>765746163</t>
  </si>
  <si>
    <t>998767201</t>
  </si>
  <si>
    <t>Presun hmôt pre kovové stavebné doplnkové konštrukcie v objektoch výšky do 6 m</t>
  </si>
  <si>
    <t>%</t>
  </si>
  <si>
    <t>1756701217</t>
  </si>
  <si>
    <t>783</t>
  </si>
  <si>
    <t xml:space="preserve"> Nátery</t>
  </si>
  <si>
    <t>783225100</t>
  </si>
  <si>
    <t>Nátery kov.stav.doplnk.konštr. syntetické na vzduchu schnúce dvojnás. 1x s emailov. - 105µm</t>
  </si>
  <si>
    <t>-1582976439</t>
  </si>
  <si>
    <t>783226100</t>
  </si>
  <si>
    <t>Nátery kov.stav.doplnk.konštr. syntetické na vzduchu schnúce základný - 35µm</t>
  </si>
  <si>
    <t>-930363570</t>
  </si>
  <si>
    <t>004 - Pergola</t>
  </si>
  <si>
    <t>-1437971158</t>
  </si>
  <si>
    <t>-1897153563</t>
  </si>
  <si>
    <t>-608798836</t>
  </si>
  <si>
    <t>124509694</t>
  </si>
  <si>
    <t>-164800337</t>
  </si>
  <si>
    <t>1956913741</t>
  </si>
  <si>
    <t>2146192023</t>
  </si>
  <si>
    <t>165929730</t>
  </si>
  <si>
    <t>275362021</t>
  </si>
  <si>
    <t>Výstuž základových pätiek zo zvár. sietí KARI</t>
  </si>
  <si>
    <t>-1969411025</t>
  </si>
  <si>
    <t>1398522759</t>
  </si>
  <si>
    <t>1191774128</t>
  </si>
  <si>
    <t>-1446006484</t>
  </si>
  <si>
    <t>1617328677</t>
  </si>
  <si>
    <t>Nosné prvky - stĺp HEA 140</t>
  </si>
  <si>
    <t>2103815231</t>
  </si>
  <si>
    <t>Nosné prvky - nosník HEA 140</t>
  </si>
  <si>
    <t>-1772389169</t>
  </si>
  <si>
    <t>Nosné prvky - priečla HEA 140</t>
  </si>
  <si>
    <t>2131093268</t>
  </si>
  <si>
    <t>Nosné prvky - priečla UPE 100</t>
  </si>
  <si>
    <t>-1203750542</t>
  </si>
  <si>
    <t>Nešpecifikované konštrukcie prvky + spojovací materiál</t>
  </si>
  <si>
    <t>-90554944</t>
  </si>
  <si>
    <t>Kotviace prvky - kotevná platňa 200/270mm</t>
  </si>
  <si>
    <t>-1217970449</t>
  </si>
  <si>
    <t>Kotviace prvky - chemická kotva HILTI HIT-RE500 V3+HIT-V (5,8) M12/180</t>
  </si>
  <si>
    <t>-554830035</t>
  </si>
  <si>
    <t>78144466</t>
  </si>
  <si>
    <t>424459339</t>
  </si>
  <si>
    <t>-1347404187</t>
  </si>
  <si>
    <t>-1953168602</t>
  </si>
  <si>
    <t>005 - Pieskovisko</t>
  </si>
  <si>
    <t xml:space="preserve">    3 -  Zvislé a kompletné konštrukcie</t>
  </si>
  <si>
    <t xml:space="preserve">    711 -  Izolácie proti vode a vlhkosti</t>
  </si>
  <si>
    <t>-813301968</t>
  </si>
  <si>
    <t>-562475069</t>
  </si>
  <si>
    <t>1023239574</t>
  </si>
  <si>
    <t>603937693</t>
  </si>
  <si>
    <t>-1622695352</t>
  </si>
  <si>
    <t>-932338083</t>
  </si>
  <si>
    <t>1148381832</t>
  </si>
  <si>
    <t>-706221812</t>
  </si>
  <si>
    <t>275351217</t>
  </si>
  <si>
    <t>Debnenie stien základových pätiek, zhotovenie-tradičné</t>
  </si>
  <si>
    <t>-1766104864</t>
  </si>
  <si>
    <t>275351218</t>
  </si>
  <si>
    <t>Debnenie stien základových pätiek, odstránenie-tradičné</t>
  </si>
  <si>
    <t>-1288118171</t>
  </si>
  <si>
    <t xml:space="preserve"> Zvislé a kompletné konštrukcie</t>
  </si>
  <si>
    <t>348121121</t>
  </si>
  <si>
    <t xml:space="preserve">Osadenie prvkov záhradnej architektúry prefabrikáty </t>
  </si>
  <si>
    <t>862583434</t>
  </si>
  <si>
    <t>592330001000</t>
  </si>
  <si>
    <t>Betónová lavička s dreveným sedákom 2500x500x400mm</t>
  </si>
  <si>
    <t>339849409</t>
  </si>
  <si>
    <t>592330001100</t>
  </si>
  <si>
    <t>Betónová lavička 2000x500x400mm</t>
  </si>
  <si>
    <t>2106525729</t>
  </si>
  <si>
    <t>592330001200</t>
  </si>
  <si>
    <t>Betónová lavička 1400x500x400mm</t>
  </si>
  <si>
    <t>607147078</t>
  </si>
  <si>
    <t>592330001300</t>
  </si>
  <si>
    <t>Betónový schodiskový stupeň 1200x350x150mm</t>
  </si>
  <si>
    <t>-1019620264</t>
  </si>
  <si>
    <t>545341311</t>
  </si>
  <si>
    <t>Osadenie podvalu bez dodávky, dubového</t>
  </si>
  <si>
    <t>-849955813</t>
  </si>
  <si>
    <t>608110001600</t>
  </si>
  <si>
    <t>Podval drevený priečny šxhxl 260x160x3000 mm, dubový, impregnovaný olejom 60 kg/m3, spojovací materiál</t>
  </si>
  <si>
    <t>-2091600028</t>
  </si>
  <si>
    <t>564831111</t>
  </si>
  <si>
    <t>Podklad zo štrkodrviny s rozprestretím a zhutnením, po zhutnení hr. 100 mm</t>
  </si>
  <si>
    <t>30458671</t>
  </si>
  <si>
    <t>567123821</t>
  </si>
  <si>
    <t>Podklad z kameniva spevneného cementom na diaľnici s rozprestretím a zhutnením CBGM C 5/6, hr. 150 mm</t>
  </si>
  <si>
    <t>93685867</t>
  </si>
  <si>
    <t>998222011</t>
  </si>
  <si>
    <t>Presun hmôt pre pozemné komunikácie s krytom z kameniva (8222, 8225) akejkoľvek dĺžky objektu</t>
  </si>
  <si>
    <t>-1539766651</t>
  </si>
  <si>
    <t>711</t>
  </si>
  <si>
    <t xml:space="preserve"> Izolácie proti vode a vlhkosti</t>
  </si>
  <si>
    <t>711132107</t>
  </si>
  <si>
    <t>Zhotovenie izolácie proti zemnej vlhkosti nopovou fóloiu položenou voľne na ploche zvislej</t>
  </si>
  <si>
    <t>1209052354</t>
  </si>
  <si>
    <t>283230002700</t>
  </si>
  <si>
    <t>Nopová HDPE fólia FONDALINE PLUS 500, výška nopu 8 mm, proti zemnej vlhkosti s radónovou ochranou, pre spodnú stavbu, ONDULINE</t>
  </si>
  <si>
    <t>-958183601</t>
  </si>
  <si>
    <t>998711201</t>
  </si>
  <si>
    <t>Presun hmôt pre izoláciu proti vode v objektoch výšky do 6 m</t>
  </si>
  <si>
    <t>974687207</t>
  </si>
  <si>
    <t>006 - Hracie prvky a parkový mobiliár</t>
  </si>
  <si>
    <t xml:space="preserve">1 -  Hracie prvky</t>
  </si>
  <si>
    <t xml:space="preserve">2 -  Parkový mobiliár</t>
  </si>
  <si>
    <t xml:space="preserve"> Hracie prvky</t>
  </si>
  <si>
    <t>Pol1</t>
  </si>
  <si>
    <t>Fitness prvok Cross trainer, 670*1910*2570mm, vonkajší trenažér pre aeróbny trening, celokovová konštrukcia</t>
  </si>
  <si>
    <t>-1837669881</t>
  </si>
  <si>
    <t>Pol2</t>
  </si>
  <si>
    <t>Fitness prvok Chest, 1130*2560*1510mm, vonkajší trenažér pre precvičovanie hrudných a ramenných svalov, celokovová konštrukcia, guličkové ložiská</t>
  </si>
  <si>
    <t>-488359742</t>
  </si>
  <si>
    <t>Pol3</t>
  </si>
  <si>
    <t>Fitness prvok Air Walker, 1070*1530*1240mm, vonkaajší trenažér na precvičovanie dolných končatín, celokovová konštrukcia</t>
  </si>
  <si>
    <t>-1518937986</t>
  </si>
  <si>
    <t>Pol4</t>
  </si>
  <si>
    <t xml:space="preserve">Fitness prvok Dip bar, 870*1200*1570mm, vonkajšie bradlá pre posilňovanie  chrbta, ramien a paží, celokovová konštrukcia</t>
  </si>
  <si>
    <t>528035531</t>
  </si>
  <si>
    <t>Pol5</t>
  </si>
  <si>
    <t>Fitness prvok Squat spring, 450*1300*640m, vonkajší balančný trenažér pre tréning rovnováhy, celokovová konštrukcia</t>
  </si>
  <si>
    <t>182884309</t>
  </si>
  <si>
    <t>Pol6</t>
  </si>
  <si>
    <t>Fitness prvok Leg press, 1130*2560*1510mm, vonkajší trenažér pre posilňovanie dolných končatín, celokovová konštrukcia</t>
  </si>
  <si>
    <t>-1017179740</t>
  </si>
  <si>
    <t>Pol7</t>
  </si>
  <si>
    <t>Zostava Street workout, 3070*2640*5600, vonkajšia zostava na precvičenie celého tela, konštrukcia z impregnovaného dreva a ošetrenej ocele</t>
  </si>
  <si>
    <t>1615662344</t>
  </si>
  <si>
    <t>Pol8</t>
  </si>
  <si>
    <t>Dvojitá reťazová závesná húpačka, 1750*2700*3910, rám z oceľového nosníka a impregnovaného dreva, 2 x sedák s operadlom na reťazi z nerezovej ocele, s možnosťou oddelenia pre sezónne skladovanie, max. výška pádu 1400mm</t>
  </si>
  <si>
    <t>-708973384</t>
  </si>
  <si>
    <t>Pol9</t>
  </si>
  <si>
    <t>Kolotoč pre 3 osoby, 1200*770*1200, výška sedenia 410mm, 3 kovové tyče pre podporu detí a k točeniu kolotoča, kovové časti z ošetrenej ocele, max. výška pádu 1000mm</t>
  </si>
  <si>
    <t>532031702</t>
  </si>
  <si>
    <t>Pol10</t>
  </si>
  <si>
    <t>Húpačka Dog, 590*795*720, konštrukcia listové pero z ošetrenej ocele a vysokotlaký laminát, max. výška pádu 520mm</t>
  </si>
  <si>
    <t>-252587927</t>
  </si>
  <si>
    <t>Pol11</t>
  </si>
  <si>
    <t>Herná zostava so šmykľavkou 2260*3320*4050, drevená rámová konštrukcia, laminátové výplne, nerezová šmykľavka, veková skupina 2+, max. výška pádu 1470mm</t>
  </si>
  <si>
    <t>-703137426</t>
  </si>
  <si>
    <t>Pol12</t>
  </si>
  <si>
    <t xml:space="preserve">Multifunkčná herná zostava so šmykľavkou, lezeckou stenou, šplhacími sieťami, spúšťacími tyčami a hernými panelmi,  3650*4040*7460, drevená rámová konštrukcia, laminátové výplne, nerezová šmykľavka, veková skupina 4+, max. výška pádu 2220mm</t>
  </si>
  <si>
    <t>-1591310103</t>
  </si>
  <si>
    <t>Pol13</t>
  </si>
  <si>
    <t xml:space="preserve">Doprava, zhotovenie spodnej stavby (výkopy, betonáž), montáž a osadenie  prvkov</t>
  </si>
  <si>
    <t>kpl</t>
  </si>
  <si>
    <t>-691237451</t>
  </si>
  <si>
    <t>Pol38</t>
  </si>
  <si>
    <t>Kids Tramp, Veľkosť rámu: 150 x 100 cm a výška 30 cm, skákaciA matrac proti vandalizmu je vystužená oceľovým lankom zapracovaným do jednotlivých pásov, 52 oceľových pružín žiarovo zinkovaných</t>
  </si>
  <si>
    <t>-1744141027</t>
  </si>
  <si>
    <t>Pol39</t>
  </si>
  <si>
    <t>748452754</t>
  </si>
  <si>
    <t xml:space="preserve"> Parkový mobiliár</t>
  </si>
  <si>
    <t>Pol14</t>
  </si>
  <si>
    <t>Parková lavička - dĺžka 3,02m, konštrukcia hliníková zliatina s vrstvou práškového vypaľovaného laku, sedadlo i operadlo tropické drevo bez povrchovej úpravy</t>
  </si>
  <si>
    <t>-79476392</t>
  </si>
  <si>
    <t>Pol15</t>
  </si>
  <si>
    <t>Spodná stavba lavičky</t>
  </si>
  <si>
    <t>-1373213160</t>
  </si>
  <si>
    <t>Pol16</t>
  </si>
  <si>
    <t>Montáž lavičky</t>
  </si>
  <si>
    <t>971213303</t>
  </si>
  <si>
    <t>Pol17</t>
  </si>
  <si>
    <t>Parková lavička -dĺžka 2,2m, konštrukcia hliníková zliatina s vrstvou práškového vypaľovaného laku, sedadlo i operadlo tropické drevo bez povrchovej úpravy</t>
  </si>
  <si>
    <t>-1527014508</t>
  </si>
  <si>
    <t>Pol18</t>
  </si>
  <si>
    <t>-1659475086</t>
  </si>
  <si>
    <t>Pol19</t>
  </si>
  <si>
    <t>1521427932</t>
  </si>
  <si>
    <t>Pol20</t>
  </si>
  <si>
    <t>Parková lavička bez operadla -dĺžka 1,8m, konštrukcia hliníková zliatina s vrstvou práškového vypaľovaného laku, sedadlo tropické drevo bez povrchovej úpravy</t>
  </si>
  <si>
    <t>-466591267</t>
  </si>
  <si>
    <t>1363095238</t>
  </si>
  <si>
    <t>-1051182668</t>
  </si>
  <si>
    <t>Pol21</t>
  </si>
  <si>
    <t xml:space="preserve">Parková lavička  -dĺžka 1,8m, konštrukcia hliníková zliatina s vrstvou práškového vypaľovaného laku, sedadlo tropické drevo bez povrchovej úpravy</t>
  </si>
  <si>
    <t>1140159934</t>
  </si>
  <si>
    <t>Pol22</t>
  </si>
  <si>
    <t>-106628967</t>
  </si>
  <si>
    <t>Pol23</t>
  </si>
  <si>
    <t>861639786</t>
  </si>
  <si>
    <t>Pol24</t>
  </si>
  <si>
    <t>Parková lavička -dĺžka 0,6m, konštrukcia hliníková zliatina s vrstvou práškového vypaľovaného laku, sedadlo i operadlo tropické drevo bez povrchovej úpravy</t>
  </si>
  <si>
    <t>-127817025</t>
  </si>
  <si>
    <t>2113957959</t>
  </si>
  <si>
    <t>246738135</t>
  </si>
  <si>
    <t>Pol25</t>
  </si>
  <si>
    <t>Stôl - dĺžka 1,8m, oceľová konštrukcia na hranatej oceľovej nohe, drevené lamely z tropického dreva bez povrchovej úpravy</t>
  </si>
  <si>
    <t>366063430</t>
  </si>
  <si>
    <t>Pol26</t>
  </si>
  <si>
    <t>Spodná stavba stola</t>
  </si>
  <si>
    <t>1506369770</t>
  </si>
  <si>
    <t>Pol27</t>
  </si>
  <si>
    <t>Montáž stola</t>
  </si>
  <si>
    <t>193405471</t>
  </si>
  <si>
    <t>Pol28</t>
  </si>
  <si>
    <t>Štvorcový stôl 645*660, oceľová konštrukcia, drevené lamely z tropického dreva</t>
  </si>
  <si>
    <t>-1095033452</t>
  </si>
  <si>
    <t>2143876327</t>
  </si>
  <si>
    <t>-547804162</t>
  </si>
  <si>
    <t>Pol29</t>
  </si>
  <si>
    <t>Odpadkový kôš -55 l, oceľové telo, bez veka vhadzovacieho otvoru, popolník s antikorovým zhášačom cigariet</t>
  </si>
  <si>
    <t>-307354936</t>
  </si>
  <si>
    <t>Pol30</t>
  </si>
  <si>
    <t>Spodná stavba koša</t>
  </si>
  <si>
    <t>516583858</t>
  </si>
  <si>
    <t>Pol31</t>
  </si>
  <si>
    <t>Montáž koša</t>
  </si>
  <si>
    <t>-240281864</t>
  </si>
  <si>
    <t>Pol32</t>
  </si>
  <si>
    <t>Informačná tabuľa 1330*2605, oceľová konštrukcia, plocha z oceľového plechu</t>
  </si>
  <si>
    <t>415766451</t>
  </si>
  <si>
    <t>Pol33</t>
  </si>
  <si>
    <t>Spodná stavba tabule</t>
  </si>
  <si>
    <t>-1882973852</t>
  </si>
  <si>
    <t>Pol34</t>
  </si>
  <si>
    <t>Montáž tabule</t>
  </si>
  <si>
    <t>178617740</t>
  </si>
  <si>
    <t>Pol35</t>
  </si>
  <si>
    <t>Stojan pre bicykle jednostranný s madlom, 1510*850, oceľová konštrukcia, pre 6 bicyklov</t>
  </si>
  <si>
    <t>-1920805662</t>
  </si>
  <si>
    <t>Pol36</t>
  </si>
  <si>
    <t>Spodná stavba stojanu</t>
  </si>
  <si>
    <t>1254546931</t>
  </si>
  <si>
    <t>Pol37</t>
  </si>
  <si>
    <t>Montáž stojanu</t>
  </si>
  <si>
    <t>87680579</t>
  </si>
  <si>
    <t>Pol40</t>
  </si>
  <si>
    <t>Ochranná mreža k stromu, štvorcový pôdorys s hranou 1200 mm</t>
  </si>
  <si>
    <t>-765291472</t>
  </si>
  <si>
    <t>Pol41</t>
  </si>
  <si>
    <t>Spodná stavba mreže</t>
  </si>
  <si>
    <t>-697293497</t>
  </si>
  <si>
    <t>Pol42</t>
  </si>
  <si>
    <t>Montáž ochrannej mreže</t>
  </si>
  <si>
    <t>550236239</t>
  </si>
  <si>
    <t>007 - Vonkajšie silnoprúdové rozvody NN - verejné osvetlenie</t>
  </si>
  <si>
    <t xml:space="preserve">M -  Práce a dodávky M</t>
  </si>
  <si>
    <t xml:space="preserve">    D1 -  1.Montážný materiál:</t>
  </si>
  <si>
    <t xml:space="preserve">    D2 -  2.Zemné práce, zemina triedy 3:</t>
  </si>
  <si>
    <t xml:space="preserve">HZS -  Hodinové zúčtovacie sadzby</t>
  </si>
  <si>
    <t xml:space="preserve"> Práce a dodávky M</t>
  </si>
  <si>
    <t>D1</t>
  </si>
  <si>
    <t xml:space="preserve"> 1.Montážný materiál:</t>
  </si>
  <si>
    <t>Kábel NAYY-J 4x25 (AYKY-J 4x25)</t>
  </si>
  <si>
    <t>1233707149</t>
  </si>
  <si>
    <t>210901069</t>
  </si>
  <si>
    <t>Silový kábel 750 - 1000 V /mm2/ voľne uložený AYKY-AYKYm 750 V 4x25</t>
  </si>
  <si>
    <t>516876780</t>
  </si>
  <si>
    <t>Kábel CYKY-J 3x1,5</t>
  </si>
  <si>
    <t>-217280396</t>
  </si>
  <si>
    <t>210800146</t>
  </si>
  <si>
    <t>Montáž, Kábel medený uložený pevne CYKY 450/750 V 3x1,5</t>
  </si>
  <si>
    <t>-617926904</t>
  </si>
  <si>
    <t>Zvodový drôt FeZn pr. 10</t>
  </si>
  <si>
    <t>2049083243</t>
  </si>
  <si>
    <t>210220022</t>
  </si>
  <si>
    <t>Montáž, Uzemňovacie vedenie v zemi včít. svoriek,prepojenia, izolácie spojov FeZn D 8 - 10 mm</t>
  </si>
  <si>
    <t>-141141783</t>
  </si>
  <si>
    <t>Pol43</t>
  </si>
  <si>
    <t>Osvetľovací hliníkový stožiar kužeľový, prírubový, povrchovo upravený eloxovaním, dĺžka 5m, výrobca: ROSA</t>
  </si>
  <si>
    <t>921740054</t>
  </si>
  <si>
    <t>210204002</t>
  </si>
  <si>
    <t>Montáž, Osvetľovací hliníkový stožiar kužeľový, prírubový, povrchovo upravený eloxovaním, dĺžka 5m, výrobca: ROSA</t>
  </si>
  <si>
    <t>852979877</t>
  </si>
  <si>
    <t>Pol44</t>
  </si>
  <si>
    <t>Vonkajšie svietidlo typ BDP001 PCF 1xECO20/830 DS, 29W, 230V/AC, IP66, Philips</t>
  </si>
  <si>
    <t>335137329</t>
  </si>
  <si>
    <t>210202011</t>
  </si>
  <si>
    <t>Montáž, Svietidlo do 100 W</t>
  </si>
  <si>
    <t>2078571885</t>
  </si>
  <si>
    <t>Pol45</t>
  </si>
  <si>
    <t xml:space="preserve">Elektrovýzb. pre stožiar  GURO EKM 2035 vr. poistky 1xE27/6A</t>
  </si>
  <si>
    <t>529774521</t>
  </si>
  <si>
    <t>Pol46</t>
  </si>
  <si>
    <t xml:space="preserve">Koncovka pre celoplastové káble do 1kV, 25 mm2  (RAYCHEM)</t>
  </si>
  <si>
    <t>-2021694860</t>
  </si>
  <si>
    <t>210100003</t>
  </si>
  <si>
    <t>Ukončenie vodičov v rozvádzač. vrátane zapojenia a vodičovej koncovky do 25 mm2</t>
  </si>
  <si>
    <t>1163656769</t>
  </si>
  <si>
    <t>Pol47</t>
  </si>
  <si>
    <t>Svorka na pripojenie kovových častí SP1</t>
  </si>
  <si>
    <t>821511873</t>
  </si>
  <si>
    <t>Pol48</t>
  </si>
  <si>
    <t>Svorka na pripojenie pásov v zemi SR03</t>
  </si>
  <si>
    <t>1289383128</t>
  </si>
  <si>
    <t>Pol49</t>
  </si>
  <si>
    <t>Farba syntetická S2003-07-29</t>
  </si>
  <si>
    <t>165159815</t>
  </si>
  <si>
    <t>Pol50</t>
  </si>
  <si>
    <t>Riedidlo S 6001</t>
  </si>
  <si>
    <t>417272075</t>
  </si>
  <si>
    <t>Pol51</t>
  </si>
  <si>
    <t>Prepäťová ochrana PODA 275 obj.č.92.133/90 (D) - umiestnená vo svietidle na svorkovnici, zapojená podľa priloženého manuálu</t>
  </si>
  <si>
    <t>-2089145289</t>
  </si>
  <si>
    <t>D2</t>
  </si>
  <si>
    <t xml:space="preserve"> 2.Zemné práce, zemina triedy 3:</t>
  </si>
  <si>
    <t>Pol52</t>
  </si>
  <si>
    <t>Výstražná fólia š=22cm</t>
  </si>
  <si>
    <t>1643937247</t>
  </si>
  <si>
    <t>460490011</t>
  </si>
  <si>
    <t>Rozvinutie a uloženie výstražnej fólie z PVC do ryhy,šírka 22 cm</t>
  </si>
  <si>
    <t>595128578</t>
  </si>
  <si>
    <t>Pol53</t>
  </si>
  <si>
    <t>Káblová chránička pr.63m</t>
  </si>
  <si>
    <t>-745148426</t>
  </si>
  <si>
    <t>210010161</t>
  </si>
  <si>
    <t>Montáž, Rúrka tuhá elektroinštalačná z HDPE, D 63 uložená voľne</t>
  </si>
  <si>
    <t>-2117616865</t>
  </si>
  <si>
    <t>Pol54</t>
  </si>
  <si>
    <t>Vytýčenie existujúcej trasy kábelových vedení v zastavanom teréne</t>
  </si>
  <si>
    <t>km</t>
  </si>
  <si>
    <t>501161271</t>
  </si>
  <si>
    <t>Pol55</t>
  </si>
  <si>
    <t>Hĺbenie káblovej ryhy 35 cm širokej a 80 cm hlbokej, v zemine triedy 3</t>
  </si>
  <si>
    <t>-34256680</t>
  </si>
  <si>
    <t>460560163</t>
  </si>
  <si>
    <t>Ručný zásyp nezap. káblovej ryhy bez zhutn. zeminy, 35 cm širokej, 80 cm hlbokej v zemine tr. 3</t>
  </si>
  <si>
    <t>802385337</t>
  </si>
  <si>
    <t>460420001</t>
  </si>
  <si>
    <t>Zriadenie káblového lôžka z preosiatej zeminy v ryhe šírky do 65 cm, hrúbky vrstvy 5 cm.</t>
  </si>
  <si>
    <t>-533611336</t>
  </si>
  <si>
    <t>460620013</t>
  </si>
  <si>
    <t>Proviz. úprava terénu v zemine tr. 3, aby nerovnosti terénu neboli väčšie ako 2 cm od vodor.hladiny</t>
  </si>
  <si>
    <t>-308806879</t>
  </si>
  <si>
    <t>Pol56</t>
  </si>
  <si>
    <t>Geodetické zameranie po montáži</t>
  </si>
  <si>
    <t>-1660730380</t>
  </si>
  <si>
    <t>Pol57</t>
  </si>
  <si>
    <t>Zistenie inžinierských sieti v trase</t>
  </si>
  <si>
    <t>-690424964</t>
  </si>
  <si>
    <t>Pol58</t>
  </si>
  <si>
    <t>Púzdrový základ pre stožiar verejného osvetlenia vr. výkopu</t>
  </si>
  <si>
    <t>-1003227466</t>
  </si>
  <si>
    <t>460100001</t>
  </si>
  <si>
    <t>Montáž, Púzdrový základ pre stožiar verejného osvetlenia mimo osi trasy kábla</t>
  </si>
  <si>
    <t>756025578</t>
  </si>
  <si>
    <t>460050001</t>
  </si>
  <si>
    <t>Jama pre betonový základ 30x30x30</t>
  </si>
  <si>
    <t>-1016631286</t>
  </si>
  <si>
    <t>460050004</t>
  </si>
  <si>
    <t>Jama pre jednoduchý stožiar</t>
  </si>
  <si>
    <t>-1606124229</t>
  </si>
  <si>
    <t>HZS</t>
  </si>
  <si>
    <t xml:space="preserve"> Hodinové zúčtovacie sadzby</t>
  </si>
  <si>
    <t>HZS-001</t>
  </si>
  <si>
    <t>Protokol o odbornej prehliadke a skúške</t>
  </si>
  <si>
    <t>hod</t>
  </si>
  <si>
    <t>262144</t>
  </si>
  <si>
    <t>749279524</t>
  </si>
  <si>
    <t>HZS-002</t>
  </si>
  <si>
    <t>Dokumentácia skutočného vyhotovenia</t>
  </si>
  <si>
    <t>1802851071</t>
  </si>
  <si>
    <t>008 - Sadovnícke úpravy</t>
  </si>
  <si>
    <t xml:space="preserve">HSV -   Práce a dodávky HSV</t>
  </si>
  <si>
    <t xml:space="preserve">    1 -   Zemné práce</t>
  </si>
  <si>
    <t xml:space="preserve">    99 -   Presun hmôt HSV</t>
  </si>
  <si>
    <t xml:space="preserve">  Práce a dodávky HSV</t>
  </si>
  <si>
    <t xml:space="preserve">  Zemné práce</t>
  </si>
  <si>
    <t>111212131</t>
  </si>
  <si>
    <t>Odstránenie drevín priem. nad 100 mm s odstránením pňa v rovine alebo na svahu do 1:5</t>
  </si>
  <si>
    <t>1557765550</t>
  </si>
  <si>
    <t>112101111</t>
  </si>
  <si>
    <t>Vyrúbanie stromu listnatého vo svahu do 1:5 priem. kmeňa do 200 mm č. 7</t>
  </si>
  <si>
    <t>1063456353</t>
  </si>
  <si>
    <t>112101112</t>
  </si>
  <si>
    <t>Vyrúbanie stromu listnatého vo svahu do 1:5 priem. kmeňa nad 200 do 300 mm č.72, 77</t>
  </si>
  <si>
    <t>-956336462</t>
  </si>
  <si>
    <t>112101113</t>
  </si>
  <si>
    <t>Vyrúbanie stromu listnatého vo svahu do 1:5 priem. kmeňa nad 300 do 400 mm č.88</t>
  </si>
  <si>
    <t>-1668989110</t>
  </si>
  <si>
    <t>112101114</t>
  </si>
  <si>
    <t>Vyrúbanie stromu listnatého vo svahu do 1:5 priem. kmeňa nad 400 do 500 mm č.51</t>
  </si>
  <si>
    <t>280473078</t>
  </si>
  <si>
    <t>112101115</t>
  </si>
  <si>
    <t>Vyrúbanie stromu listnatého vo svahu do 1:5 priem. kmeňa nad 500 do 600 mm č.47</t>
  </si>
  <si>
    <t>-797730351</t>
  </si>
  <si>
    <t>112101117</t>
  </si>
  <si>
    <t>Vyrúbanie stromu listnatého vo svahu do 1:5 priem. kmeňa nad 700 do 800 mm č.38</t>
  </si>
  <si>
    <t>2017637832</t>
  </si>
  <si>
    <t>112101221</t>
  </si>
  <si>
    <t>Vyrúbanie stromu ihl. v rovine alebo vo svahu do 1:5 priemer kmeňa do 200 mm č.25, 57, 65, 66, 67, 82</t>
  </si>
  <si>
    <t>-1312190992</t>
  </si>
  <si>
    <t>112201101</t>
  </si>
  <si>
    <t>Odstránenie pňov na vzdial. 50 m priemeru nad 100 do 300 mm</t>
  </si>
  <si>
    <t>876899801</t>
  </si>
  <si>
    <t>112201102</t>
  </si>
  <si>
    <t>Odstránenie pňov na vzdial. 50 m priemeru nad 300 do 500 mm</t>
  </si>
  <si>
    <t>-705177076</t>
  </si>
  <si>
    <t>112201103</t>
  </si>
  <si>
    <t>Odstránenie pňov na vzdial. 50 m priemeru nad 500 do 700 mm</t>
  </si>
  <si>
    <t>-1263343118</t>
  </si>
  <si>
    <t>112201104</t>
  </si>
  <si>
    <t>Odstránenie pňov na vzdial. 50 m priemeru nad 700 do 900 mm</t>
  </si>
  <si>
    <t>940852132</t>
  </si>
  <si>
    <t>162401411</t>
  </si>
  <si>
    <t>Vodorovné premiestnenie konárov stromov nad 100 do 300 mm do 3000 m</t>
  </si>
  <si>
    <t>-157809242</t>
  </si>
  <si>
    <t>162401412</t>
  </si>
  <si>
    <t>Vodorovné premiestnenie konárov stromov nad 300 do 500 mm do 3000 m</t>
  </si>
  <si>
    <t>-1469017340</t>
  </si>
  <si>
    <t>162401413</t>
  </si>
  <si>
    <t>Vodorovné premiestnenie konárov stromov nad 500 do 700 mm do 3000 m</t>
  </si>
  <si>
    <t>2037336122</t>
  </si>
  <si>
    <t>162401414</t>
  </si>
  <si>
    <t>Vodorovné premiestnenie konárov stromov nad 700 do 900 mm do 3000 m</t>
  </si>
  <si>
    <t>-523268295</t>
  </si>
  <si>
    <t>162501411</t>
  </si>
  <si>
    <t>Vodorovné premiestnenie kmeňov nad 100 do 300 mm do 3000 m</t>
  </si>
  <si>
    <t>1503580713</t>
  </si>
  <si>
    <t>162501412</t>
  </si>
  <si>
    <t>Vodorovné premiestnenie kmeňov nad 300 do 500 mm do 3000 m</t>
  </si>
  <si>
    <t>-783465756</t>
  </si>
  <si>
    <t>162501413</t>
  </si>
  <si>
    <t>Vodorovné premiestnenie kmeňov nad 500 do 700 mm do 3000 m</t>
  </si>
  <si>
    <t>-276425886</t>
  </si>
  <si>
    <t>162501414</t>
  </si>
  <si>
    <t>Vodorovné premiestnenie kmeňov nad 700 do 900 mm do 3000 m</t>
  </si>
  <si>
    <t>1932817905</t>
  </si>
  <si>
    <t>162601411</t>
  </si>
  <si>
    <t>Vodorovné premiestnenie pňov nad 100 do 300 mm do 3000 m</t>
  </si>
  <si>
    <t>-474689390</t>
  </si>
  <si>
    <t>162601412</t>
  </si>
  <si>
    <t>Vodorovné premiestnenie pňov nad 300 do 500 mm do 3000 m</t>
  </si>
  <si>
    <t>-39440654</t>
  </si>
  <si>
    <t>162601413</t>
  </si>
  <si>
    <t>Vodorovné premiestnenie pňov nad 500 do 700 mm do 3000 m</t>
  </si>
  <si>
    <t>-581901388</t>
  </si>
  <si>
    <t>162601414</t>
  </si>
  <si>
    <t>Vodorovné premiestnenie pňov nad 700 do 900 mm do 3000 m</t>
  </si>
  <si>
    <t>-1998263787</t>
  </si>
  <si>
    <t>184806113</t>
  </si>
  <si>
    <t>Rez stromu presvetľovaním, netŕňového priem. koruny nad 4 do 6 m</t>
  </si>
  <si>
    <t>1349166325</t>
  </si>
  <si>
    <t>184806114</t>
  </si>
  <si>
    <t>Rez stromu presvetľovaním, netŕňového priem. koruny nad 6 do 8 m</t>
  </si>
  <si>
    <t>1294450926</t>
  </si>
  <si>
    <t>184806114R</t>
  </si>
  <si>
    <t>Rez stromu presvetľovaním, netŕňového priem. koruny nad 8 m</t>
  </si>
  <si>
    <t>1860570736</t>
  </si>
  <si>
    <t>184802111</t>
  </si>
  <si>
    <t>Chemické odburinenie pôdy v rovine alebo na svahu do 1:5 postrekom naširoko</t>
  </si>
  <si>
    <t>635121735</t>
  </si>
  <si>
    <t>252340000100</t>
  </si>
  <si>
    <t>Postrekový prípravok Roundup biaktiv na ničenie burín, 1l balenie</t>
  </si>
  <si>
    <t>-1016003280</t>
  </si>
  <si>
    <t>183402111</t>
  </si>
  <si>
    <t>Rozrušenie pôdy na hĺbku nad 50 do 15O mm v rovine alebo na svahu do 1:5</t>
  </si>
  <si>
    <t>-1023516776</t>
  </si>
  <si>
    <t>182001111</t>
  </si>
  <si>
    <t>Plošná úprava terénu pri nerovnostiach terénu nad 50-100mm v rovine alebo na svahu do 1:5</t>
  </si>
  <si>
    <t>-160969281</t>
  </si>
  <si>
    <t>181301112</t>
  </si>
  <si>
    <t>Rozprestretie ornice v rovine, plocha nad 500 m2, hr.do 150 mm (záhony)</t>
  </si>
  <si>
    <t>-211936165</t>
  </si>
  <si>
    <t>183403114</t>
  </si>
  <si>
    <t>Obrobenie pôdy kultivátorovaním v rovine alebo na svahu do 1:5</t>
  </si>
  <si>
    <t>-1382649933</t>
  </si>
  <si>
    <t>183205112</t>
  </si>
  <si>
    <t>Založenie záhonu na svahu nad 1:5 do 1:2 rovine alebo na svahu do 1:5 v hornine 3</t>
  </si>
  <si>
    <t>95784539</t>
  </si>
  <si>
    <t>184502112</t>
  </si>
  <si>
    <t>Vyzdvihnutie dreviny na presad. s balom v rovine alebo na svahu do 1:5, priemer balu nad 400 do 500 mm č.46</t>
  </si>
  <si>
    <t>-1775206980</t>
  </si>
  <si>
    <t>183101121</t>
  </si>
  <si>
    <t>Hĺbenie jamky v rovine alebo na svahu do 1:5, objem nad 0,40 do 1,00 m3</t>
  </si>
  <si>
    <t>-255795421</t>
  </si>
  <si>
    <t>871219111</t>
  </si>
  <si>
    <t>Ukladanie drenážneho potrubia bezvýkop. systémom z flexibilného PVC priemeru do 65 mm bez obsypu</t>
  </si>
  <si>
    <t>-1568333023</t>
  </si>
  <si>
    <t>286110014700</t>
  </si>
  <si>
    <t>Flexibilná drenážna rúra PVC-U DN 50 (závlahová sonda)</t>
  </si>
  <si>
    <t>66679969</t>
  </si>
  <si>
    <t>184102116</t>
  </si>
  <si>
    <t>Výsadba dreviny s balom v rovine alebo na svahu do 1:5, priemer balu nad 600 do 800 mm</t>
  </si>
  <si>
    <t>-238162897</t>
  </si>
  <si>
    <t>026Rastl. mat. R01</t>
  </si>
  <si>
    <t>Acer pseudoplatanus, zemný bal, ok 16-18cm</t>
  </si>
  <si>
    <t>633728203</t>
  </si>
  <si>
    <t>026Rastl. mat. R02</t>
  </si>
  <si>
    <t>Platanus acerifolia "Pyramidalis", zemný bal, ok 16-18cm</t>
  </si>
  <si>
    <t>891254098</t>
  </si>
  <si>
    <t>026Rastl. mat. R03</t>
  </si>
  <si>
    <t>Aesculus carnea "Brioti", zemný bal, ok 16-18cm</t>
  </si>
  <si>
    <t>1145089250</t>
  </si>
  <si>
    <t>026Rastl. mat. R04</t>
  </si>
  <si>
    <t>Tilia cordata "Greenspire", zemný bal, ok 16-18cm</t>
  </si>
  <si>
    <t>-617512997</t>
  </si>
  <si>
    <t>026Rastl. mat. R05</t>
  </si>
  <si>
    <t>Pyrus calleryana "Chanticleer", zemný bal, 16-18cm</t>
  </si>
  <si>
    <t>223490963</t>
  </si>
  <si>
    <t>026Rastl. mat. R06</t>
  </si>
  <si>
    <t>Malus "Royalty", zemný bal, ok 16-18cm</t>
  </si>
  <si>
    <t>307515172</t>
  </si>
  <si>
    <t>026Rastl. mat. R07</t>
  </si>
  <si>
    <t>Prunus sargentii "Acolade",zemný bal, ok 16-18cm</t>
  </si>
  <si>
    <t>-1108354738</t>
  </si>
  <si>
    <t>026Rastl. mat. R08</t>
  </si>
  <si>
    <t>Acer platanoides "Deborah", zemný bal ok 16-18cm</t>
  </si>
  <si>
    <t>2134046601</t>
  </si>
  <si>
    <t>184202112</t>
  </si>
  <si>
    <t>Zakotvenie dreviny troma a viac kolmi pri priemere kolov do 100 mm pri dĺžke kolov do 2 m do 3 m (novovysadené + presadené)</t>
  </si>
  <si>
    <t>140505560</t>
  </si>
  <si>
    <t>05217000050R</t>
  </si>
  <si>
    <t>Kôl frézovaný s hrotom, neimpregnovaný, priemer 7 cm, dĺžky 2,5m</t>
  </si>
  <si>
    <t>-919414176</t>
  </si>
  <si>
    <t>05217000090R</t>
  </si>
  <si>
    <t>Priečka z polovičnej frézovanej guľatiny, dĺžky 2,5m</t>
  </si>
  <si>
    <t>119570090</t>
  </si>
  <si>
    <t>70836000010R</t>
  </si>
  <si>
    <t>Materál na ukotvenie drevín (popruhy, vruty)</t>
  </si>
  <si>
    <t>súb</t>
  </si>
  <si>
    <t>527439209</t>
  </si>
  <si>
    <t>184501111</t>
  </si>
  <si>
    <t>Zhotovenie obalu kmeňa stromu z juty v jednej vrstve v rovine alebo na svahu do 1:5</t>
  </si>
  <si>
    <t>1838058408</t>
  </si>
  <si>
    <t>67311000030R</t>
  </si>
  <si>
    <t>Pás jutový 15cmx25m</t>
  </si>
  <si>
    <t>955790374</t>
  </si>
  <si>
    <t>183101113</t>
  </si>
  <si>
    <t>Hĺbenie jamky v rovine alebo na svahu do 1:5, objem nad 0,02 do 0,05 m3</t>
  </si>
  <si>
    <t>-1645200799</t>
  </si>
  <si>
    <t>184102111</t>
  </si>
  <si>
    <t>Výsadba dreviny s balom v rovine alebo na svahu do 1:5, priemer balu nad 100 do 200 mm</t>
  </si>
  <si>
    <t>382964061</t>
  </si>
  <si>
    <t>56</t>
  </si>
  <si>
    <t>026Rastl. mat. R09</t>
  </si>
  <si>
    <t>Ligustrum vulgare Atrovirens C1L, výška 40-60cm</t>
  </si>
  <si>
    <t>705830005</t>
  </si>
  <si>
    <t>57</t>
  </si>
  <si>
    <t>026Rastl. mat. R10</t>
  </si>
  <si>
    <t xml:space="preserve">Taxus x media Hicksii, C2l, zemný bal, výška 30-40cm </t>
  </si>
  <si>
    <t>-1997737473</t>
  </si>
  <si>
    <t>58</t>
  </si>
  <si>
    <t>183101111</t>
  </si>
  <si>
    <t>Hĺbenie jamky v rovine alebo na svahu do 1:5, objem do 0,01 m3</t>
  </si>
  <si>
    <t>582818264</t>
  </si>
  <si>
    <t>59</t>
  </si>
  <si>
    <t>184102110</t>
  </si>
  <si>
    <t>Výsadba dreviny s balom v rovine alebo na svahu do 1:5, priemer balu do 100 mm</t>
  </si>
  <si>
    <t>282395739</t>
  </si>
  <si>
    <t>60</t>
  </si>
  <si>
    <t>026Rastl. mat. R11</t>
  </si>
  <si>
    <t>Calamagrostis acutiflora ´Overdam´ K9</t>
  </si>
  <si>
    <t>817927589</t>
  </si>
  <si>
    <t>61</t>
  </si>
  <si>
    <t>026Rastl. mat. R12</t>
  </si>
  <si>
    <t>Achillea ´Moonshine´ K9</t>
  </si>
  <si>
    <t>429927176</t>
  </si>
  <si>
    <t>62</t>
  </si>
  <si>
    <t>026Rastl. mat. R13</t>
  </si>
  <si>
    <t>Aster x frikartii ´Jungfrau´ K9</t>
  </si>
  <si>
    <t>-1114710031</t>
  </si>
  <si>
    <t>63</t>
  </si>
  <si>
    <t>026Rastl. mat. R 14</t>
  </si>
  <si>
    <t>Salvia nemorosa ´Ostfriesland´ K9</t>
  </si>
  <si>
    <t>-1513065179</t>
  </si>
  <si>
    <t>64</t>
  </si>
  <si>
    <t>026Rastl. mat. R15</t>
  </si>
  <si>
    <t>Euphorbia cyparissias ´Clarice Howard´ K9</t>
  </si>
  <si>
    <t>1580989287</t>
  </si>
  <si>
    <t>65</t>
  </si>
  <si>
    <t>026Rastl. mat. R16</t>
  </si>
  <si>
    <t>Calamintha nepeta K9</t>
  </si>
  <si>
    <t>-1056173101</t>
  </si>
  <si>
    <t>66</t>
  </si>
  <si>
    <t>026Rastl. mat. R17</t>
  </si>
  <si>
    <t>Anemone hupehensis ´Honorine Jobert´ K9</t>
  </si>
  <si>
    <t>-943651854</t>
  </si>
  <si>
    <t>67</t>
  </si>
  <si>
    <t>026Rastl. mat. R18</t>
  </si>
  <si>
    <t>Hosta ´Elegans´ K9</t>
  </si>
  <si>
    <t>-1300948917</t>
  </si>
  <si>
    <t>68</t>
  </si>
  <si>
    <t>026Rastl. mat. R19</t>
  </si>
  <si>
    <t>Carex morrowi ´Ice Dance´ K9</t>
  </si>
  <si>
    <t>269158467</t>
  </si>
  <si>
    <t>69</t>
  </si>
  <si>
    <t>026Rastl. mat. R20</t>
  </si>
  <si>
    <t>Heuchera micrantha ´Palace purple´ K9</t>
  </si>
  <si>
    <t>2134294747</t>
  </si>
  <si>
    <t>70</t>
  </si>
  <si>
    <t>026Rastl. mat. R21</t>
  </si>
  <si>
    <t>Geranium x cantabrigiense ´ Cambrige´ K9</t>
  </si>
  <si>
    <t>-1162499649</t>
  </si>
  <si>
    <t>71</t>
  </si>
  <si>
    <t>026Rastl. mat R22</t>
  </si>
  <si>
    <t>Pachysandra torminalis K9</t>
  </si>
  <si>
    <t>1586959894</t>
  </si>
  <si>
    <t>72</t>
  </si>
  <si>
    <t>026Rastl. mat. R23</t>
  </si>
  <si>
    <t>Vinca minor K9</t>
  </si>
  <si>
    <t>1179647191</t>
  </si>
  <si>
    <t>73</t>
  </si>
  <si>
    <t>183204113</t>
  </si>
  <si>
    <t>Výsadba kvetín do pripravovanej pôdy so zaliatím s jednoduchými koreňami cibuliek alebo hľúz</t>
  </si>
  <si>
    <t>2126081727</t>
  </si>
  <si>
    <t>74</t>
  </si>
  <si>
    <t>026Rastl. mat. R24</t>
  </si>
  <si>
    <t>Allium ´Purple sensation´</t>
  </si>
  <si>
    <t>1223969094</t>
  </si>
  <si>
    <t>75</t>
  </si>
  <si>
    <t>026Rastl. mat. R25</t>
  </si>
  <si>
    <t>Narcissus ´Peeping Tom´</t>
  </si>
  <si>
    <t>-1254548759</t>
  </si>
  <si>
    <t>76</t>
  </si>
  <si>
    <t>185802114R</t>
  </si>
  <si>
    <t>Hnojenie rastlín jednotlivo v rovine alebo na svahu do 1:5 zásobným tabletovým hnojivom (6ks/strom, 2ks/ker)</t>
  </si>
  <si>
    <t>-1654446097</t>
  </si>
  <si>
    <t>77</t>
  </si>
  <si>
    <t>25111000010R</t>
  </si>
  <si>
    <t xml:space="preserve">Hnojivo zásobné tabletové </t>
  </si>
  <si>
    <t>-1787733737</t>
  </si>
  <si>
    <t>78</t>
  </si>
  <si>
    <t>184921111</t>
  </si>
  <si>
    <t>Položenie mulčovacej textílie v rovine alebo na svahu do 1:5</t>
  </si>
  <si>
    <t>932875065</t>
  </si>
  <si>
    <t>79</t>
  </si>
  <si>
    <t>693710000200</t>
  </si>
  <si>
    <t>Mulčovacia textília, šxl 1,6x100 m, čierna 50 g/m2, AGROTEX</t>
  </si>
  <si>
    <t>-1450116692</t>
  </si>
  <si>
    <t>80</t>
  </si>
  <si>
    <t>693710000300</t>
  </si>
  <si>
    <t>Upevňovací kolík 120 mm, k mulčovacej textílii, AGROTEX</t>
  </si>
  <si>
    <t>-225494443</t>
  </si>
  <si>
    <t>81</t>
  </si>
  <si>
    <t>184921093</t>
  </si>
  <si>
    <t>Mulčovanie rastlín pri hrúbke mulča nad 50 do 100 mm v rovine alebo na svahu do 1:5 (mulčovacia kôra)</t>
  </si>
  <si>
    <t>-1092322211</t>
  </si>
  <si>
    <t>82</t>
  </si>
  <si>
    <t>055410000100</t>
  </si>
  <si>
    <t>Mulčovacia kôra</t>
  </si>
  <si>
    <t>l</t>
  </si>
  <si>
    <t>-1546476079</t>
  </si>
  <si>
    <t>83</t>
  </si>
  <si>
    <t>18492109R</t>
  </si>
  <si>
    <t>Mulčovanie rastlín pri hrúbke mulča do 50 mm v rovine alebo na svahu do 1:5 (štrkodrva)</t>
  </si>
  <si>
    <t>-1656759448</t>
  </si>
  <si>
    <t>84</t>
  </si>
  <si>
    <t>58331000360R</t>
  </si>
  <si>
    <t>Štrkodrva andezit frakcia 8-16 mm</t>
  </si>
  <si>
    <t>788825125</t>
  </si>
  <si>
    <t>85</t>
  </si>
  <si>
    <t>183403113</t>
  </si>
  <si>
    <t>Obrobenie pôdy frézovaním v rovine alebo na svahu do 1:5</t>
  </si>
  <si>
    <t>1651705097</t>
  </si>
  <si>
    <t>86</t>
  </si>
  <si>
    <t>183403153</t>
  </si>
  <si>
    <t>Obrobenie pôdy hrabaním v rovine alebo na svahu do 1:5</t>
  </si>
  <si>
    <t>2113220001</t>
  </si>
  <si>
    <t>87</t>
  </si>
  <si>
    <t>180402111</t>
  </si>
  <si>
    <t>Založenie trávnika parkového výsevom v rovine do 1:5</t>
  </si>
  <si>
    <t>-1618871891</t>
  </si>
  <si>
    <t>88</t>
  </si>
  <si>
    <t>005720001400</t>
  </si>
  <si>
    <t>Osivá tráv - semená parkovej zmesi</t>
  </si>
  <si>
    <t>2001586228</t>
  </si>
  <si>
    <t>89</t>
  </si>
  <si>
    <t>183403161</t>
  </si>
  <si>
    <t>Obrobenie pôdy valcovaním v rovine alebo na svahu do 1:5</t>
  </si>
  <si>
    <t>-396437011</t>
  </si>
  <si>
    <t>90</t>
  </si>
  <si>
    <t>185803111</t>
  </si>
  <si>
    <t>Ošetrenie trávnika v rovine alebo na svahu do 1:5</t>
  </si>
  <si>
    <t>888220886</t>
  </si>
  <si>
    <t>91</t>
  </si>
  <si>
    <t>185804311</t>
  </si>
  <si>
    <t>Zaliatie rastlín vodou, plochy jednotlivo do 20 m2 (stromy 50l/ks)</t>
  </si>
  <si>
    <t>1321623536</t>
  </si>
  <si>
    <t>92</t>
  </si>
  <si>
    <t>185804312</t>
  </si>
  <si>
    <t>Zaliatie rastlín vodou, plochy jednotlivo nad 20 m2 (kry 10l/ks)</t>
  </si>
  <si>
    <t>-671292248</t>
  </si>
  <si>
    <t>93</t>
  </si>
  <si>
    <t>185851111</t>
  </si>
  <si>
    <t>Dovoz vody pre zálievku rastlín na vzdialenosť do 6000 m</t>
  </si>
  <si>
    <t>-1544677479</t>
  </si>
  <si>
    <t xml:space="preserve">  Presun hmôt HSV</t>
  </si>
  <si>
    <t>94</t>
  </si>
  <si>
    <t>998231311</t>
  </si>
  <si>
    <t>Presun hmôt pre sadovnícke a krajinárske úpravy do 5000 m vodorovne bez zvislého presunu</t>
  </si>
  <si>
    <t>1364082711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</si>
</sst>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29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31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33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33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11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839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14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Revitalizácia vnútrobloku vedľa hotela Magnus, Trenčín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Trenčín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76" t="str">
        <f>IF(AN8= "","",AN8)</f>
        <v>12.5.2020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77" t="str">
        <f>IF(E17="","",E17)</f>
        <v>3D PARTNERS, s.r.o.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Ing. Martin TOMÁŠ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ROUND(SUM(AG95:AG102),2)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ROUND(SUM(AS95:AS102),2)</f>
        <v>0</v>
      </c>
      <c r="AT94" s="111">
        <f>ROUND(SUM(AV94:AW94),2)</f>
        <v>0</v>
      </c>
      <c r="AU94" s="112">
        <f>ROUND(SUM(AU95:AU102),5)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ROUND(SUM(AZ95:AZ102),2)</f>
        <v>0</v>
      </c>
      <c r="BA94" s="111">
        <f>ROUND(SUM(BA95:BA102),2)</f>
        <v>0</v>
      </c>
      <c r="BB94" s="111">
        <f>ROUND(SUM(BB95:BB102),2)</f>
        <v>0</v>
      </c>
      <c r="BC94" s="111">
        <f>ROUND(SUM(BC95:BC102),2)</f>
        <v>0</v>
      </c>
      <c r="BD94" s="113">
        <f>ROUND(SUM(BD95:BD102),2)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'001 - Búracie práce'!J30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'001 - Búracie práce'!P119</f>
        <v>0</v>
      </c>
      <c r="AV95" s="125">
        <f>'001 - Búracie práce'!J33</f>
        <v>0</v>
      </c>
      <c r="AW95" s="125">
        <f>'001 - Búracie práce'!J34</f>
        <v>0</v>
      </c>
      <c r="AX95" s="125">
        <f>'001 - Búracie práce'!J35</f>
        <v>0</v>
      </c>
      <c r="AY95" s="125">
        <f>'001 - Búracie práce'!J36</f>
        <v>0</v>
      </c>
      <c r="AZ95" s="125">
        <f>'001 - Búracie práce'!F33</f>
        <v>0</v>
      </c>
      <c r="BA95" s="125">
        <f>'001 - Búracie práce'!F34</f>
        <v>0</v>
      </c>
      <c r="BB95" s="125">
        <f>'001 - Búracie práce'!F35</f>
        <v>0</v>
      </c>
      <c r="BC95" s="125">
        <f>'001 - Búracie práce'!F36</f>
        <v>0</v>
      </c>
      <c r="BD95" s="127">
        <f>'001 - Búracie práce'!F37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77</v>
      </c>
    </row>
    <row r="96" s="7" customFormat="1" ht="16.5" customHeight="1">
      <c r="A96" s="116" t="s">
        <v>81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'002 - Spevnené plochy a k...'!J30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4">
        <v>0</v>
      </c>
      <c r="AT96" s="125">
        <f>ROUND(SUM(AV96:AW96),2)</f>
        <v>0</v>
      </c>
      <c r="AU96" s="126">
        <f>'002 - Spevnené plochy a k...'!P122</f>
        <v>0</v>
      </c>
      <c r="AV96" s="125">
        <f>'002 - Spevnené plochy a k...'!J33</f>
        <v>0</v>
      </c>
      <c r="AW96" s="125">
        <f>'002 - Spevnené plochy a k...'!J34</f>
        <v>0</v>
      </c>
      <c r="AX96" s="125">
        <f>'002 - Spevnené plochy a k...'!J35</f>
        <v>0</v>
      </c>
      <c r="AY96" s="125">
        <f>'002 - Spevnené plochy a k...'!J36</f>
        <v>0</v>
      </c>
      <c r="AZ96" s="125">
        <f>'002 - Spevnené plochy a k...'!F33</f>
        <v>0</v>
      </c>
      <c r="BA96" s="125">
        <f>'002 - Spevnené plochy a k...'!F34</f>
        <v>0</v>
      </c>
      <c r="BB96" s="125">
        <f>'002 - Spevnené plochy a k...'!F35</f>
        <v>0</v>
      </c>
      <c r="BC96" s="125">
        <f>'002 - Spevnené plochy a k...'!F36</f>
        <v>0</v>
      </c>
      <c r="BD96" s="127">
        <f>'002 - Spevnené plochy a k...'!F37</f>
        <v>0</v>
      </c>
      <c r="BE96" s="7"/>
      <c r="BT96" s="128" t="s">
        <v>85</v>
      </c>
      <c r="BV96" s="128" t="s">
        <v>79</v>
      </c>
      <c r="BW96" s="128" t="s">
        <v>89</v>
      </c>
      <c r="BX96" s="128" t="s">
        <v>5</v>
      </c>
      <c r="CL96" s="128" t="s">
        <v>1</v>
      </c>
      <c r="CM96" s="128" t="s">
        <v>77</v>
      </c>
    </row>
    <row r="97" s="7" customFormat="1" ht="16.5" customHeight="1">
      <c r="A97" s="116" t="s">
        <v>81</v>
      </c>
      <c r="B97" s="117"/>
      <c r="C97" s="118"/>
      <c r="D97" s="119" t="s">
        <v>90</v>
      </c>
      <c r="E97" s="119"/>
      <c r="F97" s="119"/>
      <c r="G97" s="119"/>
      <c r="H97" s="119"/>
      <c r="I97" s="120"/>
      <c r="J97" s="119" t="s">
        <v>91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'003 - Oplotenie detského 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84</v>
      </c>
      <c r="AR97" s="123"/>
      <c r="AS97" s="124">
        <v>0</v>
      </c>
      <c r="AT97" s="125">
        <f>ROUND(SUM(AV97:AW97),2)</f>
        <v>0</v>
      </c>
      <c r="AU97" s="126">
        <f>'003 - Oplotenie detského ...'!P123</f>
        <v>0</v>
      </c>
      <c r="AV97" s="125">
        <f>'003 - Oplotenie detského ...'!J33</f>
        <v>0</v>
      </c>
      <c r="AW97" s="125">
        <f>'003 - Oplotenie detského ...'!J34</f>
        <v>0</v>
      </c>
      <c r="AX97" s="125">
        <f>'003 - Oplotenie detského ...'!J35</f>
        <v>0</v>
      </c>
      <c r="AY97" s="125">
        <f>'003 - Oplotenie detského ...'!J36</f>
        <v>0</v>
      </c>
      <c r="AZ97" s="125">
        <f>'003 - Oplotenie detského ...'!F33</f>
        <v>0</v>
      </c>
      <c r="BA97" s="125">
        <f>'003 - Oplotenie detského ...'!F34</f>
        <v>0</v>
      </c>
      <c r="BB97" s="125">
        <f>'003 - Oplotenie detského ...'!F35</f>
        <v>0</v>
      </c>
      <c r="BC97" s="125">
        <f>'003 - Oplotenie detského ...'!F36</f>
        <v>0</v>
      </c>
      <c r="BD97" s="127">
        <f>'003 - Oplotenie detského ...'!F37</f>
        <v>0</v>
      </c>
      <c r="BE97" s="7"/>
      <c r="BT97" s="128" t="s">
        <v>85</v>
      </c>
      <c r="BV97" s="128" t="s">
        <v>79</v>
      </c>
      <c r="BW97" s="128" t="s">
        <v>92</v>
      </c>
      <c r="BX97" s="128" t="s">
        <v>5</v>
      </c>
      <c r="CL97" s="128" t="s">
        <v>1</v>
      </c>
      <c r="CM97" s="128" t="s">
        <v>77</v>
      </c>
    </row>
    <row r="98" s="7" customFormat="1" ht="16.5" customHeight="1">
      <c r="A98" s="116" t="s">
        <v>81</v>
      </c>
      <c r="B98" s="117"/>
      <c r="C98" s="118"/>
      <c r="D98" s="119" t="s">
        <v>93</v>
      </c>
      <c r="E98" s="119"/>
      <c r="F98" s="119"/>
      <c r="G98" s="119"/>
      <c r="H98" s="119"/>
      <c r="I98" s="120"/>
      <c r="J98" s="119" t="s">
        <v>94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'004 - Pergola'!J30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84</v>
      </c>
      <c r="AR98" s="123"/>
      <c r="AS98" s="124">
        <v>0</v>
      </c>
      <c r="AT98" s="125">
        <f>ROUND(SUM(AV98:AW98),2)</f>
        <v>0</v>
      </c>
      <c r="AU98" s="126">
        <f>'004 - Pergola'!P123</f>
        <v>0</v>
      </c>
      <c r="AV98" s="125">
        <f>'004 - Pergola'!J33</f>
        <v>0</v>
      </c>
      <c r="AW98" s="125">
        <f>'004 - Pergola'!J34</f>
        <v>0</v>
      </c>
      <c r="AX98" s="125">
        <f>'004 - Pergola'!J35</f>
        <v>0</v>
      </c>
      <c r="AY98" s="125">
        <f>'004 - Pergola'!J36</f>
        <v>0</v>
      </c>
      <c r="AZ98" s="125">
        <f>'004 - Pergola'!F33</f>
        <v>0</v>
      </c>
      <c r="BA98" s="125">
        <f>'004 - Pergola'!F34</f>
        <v>0</v>
      </c>
      <c r="BB98" s="125">
        <f>'004 - Pergola'!F35</f>
        <v>0</v>
      </c>
      <c r="BC98" s="125">
        <f>'004 - Pergola'!F36</f>
        <v>0</v>
      </c>
      <c r="BD98" s="127">
        <f>'004 - Pergola'!F37</f>
        <v>0</v>
      </c>
      <c r="BE98" s="7"/>
      <c r="BT98" s="128" t="s">
        <v>85</v>
      </c>
      <c r="BV98" s="128" t="s">
        <v>79</v>
      </c>
      <c r="BW98" s="128" t="s">
        <v>95</v>
      </c>
      <c r="BX98" s="128" t="s">
        <v>5</v>
      </c>
      <c r="CL98" s="128" t="s">
        <v>1</v>
      </c>
      <c r="CM98" s="128" t="s">
        <v>77</v>
      </c>
    </row>
    <row r="99" s="7" customFormat="1" ht="16.5" customHeight="1">
      <c r="A99" s="116" t="s">
        <v>81</v>
      </c>
      <c r="B99" s="117"/>
      <c r="C99" s="118"/>
      <c r="D99" s="119" t="s">
        <v>96</v>
      </c>
      <c r="E99" s="119"/>
      <c r="F99" s="119"/>
      <c r="G99" s="119"/>
      <c r="H99" s="119"/>
      <c r="I99" s="120"/>
      <c r="J99" s="119" t="s">
        <v>97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'005 - Pieskovisko'!J30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84</v>
      </c>
      <c r="AR99" s="123"/>
      <c r="AS99" s="124">
        <v>0</v>
      </c>
      <c r="AT99" s="125">
        <f>ROUND(SUM(AV99:AW99),2)</f>
        <v>0</v>
      </c>
      <c r="AU99" s="126">
        <f>'005 - Pieskovisko'!P124</f>
        <v>0</v>
      </c>
      <c r="AV99" s="125">
        <f>'005 - Pieskovisko'!J33</f>
        <v>0</v>
      </c>
      <c r="AW99" s="125">
        <f>'005 - Pieskovisko'!J34</f>
        <v>0</v>
      </c>
      <c r="AX99" s="125">
        <f>'005 - Pieskovisko'!J35</f>
        <v>0</v>
      </c>
      <c r="AY99" s="125">
        <f>'005 - Pieskovisko'!J36</f>
        <v>0</v>
      </c>
      <c r="AZ99" s="125">
        <f>'005 - Pieskovisko'!F33</f>
        <v>0</v>
      </c>
      <c r="BA99" s="125">
        <f>'005 - Pieskovisko'!F34</f>
        <v>0</v>
      </c>
      <c r="BB99" s="125">
        <f>'005 - Pieskovisko'!F35</f>
        <v>0</v>
      </c>
      <c r="BC99" s="125">
        <f>'005 - Pieskovisko'!F36</f>
        <v>0</v>
      </c>
      <c r="BD99" s="127">
        <f>'005 - Pieskovisko'!F37</f>
        <v>0</v>
      </c>
      <c r="BE99" s="7"/>
      <c r="BT99" s="128" t="s">
        <v>85</v>
      </c>
      <c r="BV99" s="128" t="s">
        <v>79</v>
      </c>
      <c r="BW99" s="128" t="s">
        <v>98</v>
      </c>
      <c r="BX99" s="128" t="s">
        <v>5</v>
      </c>
      <c r="CL99" s="128" t="s">
        <v>1</v>
      </c>
      <c r="CM99" s="128" t="s">
        <v>77</v>
      </c>
    </row>
    <row r="100" s="7" customFormat="1" ht="16.5" customHeight="1">
      <c r="A100" s="116" t="s">
        <v>81</v>
      </c>
      <c r="B100" s="117"/>
      <c r="C100" s="118"/>
      <c r="D100" s="119" t="s">
        <v>99</v>
      </c>
      <c r="E100" s="119"/>
      <c r="F100" s="119"/>
      <c r="G100" s="119"/>
      <c r="H100" s="119"/>
      <c r="I100" s="120"/>
      <c r="J100" s="119" t="s">
        <v>100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'006 - Hracie prvky a park...'!J30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84</v>
      </c>
      <c r="AR100" s="123"/>
      <c r="AS100" s="124">
        <v>0</v>
      </c>
      <c r="AT100" s="125">
        <f>ROUND(SUM(AV100:AW100),2)</f>
        <v>0</v>
      </c>
      <c r="AU100" s="126">
        <f>'006 - Hracie prvky a park...'!P118</f>
        <v>0</v>
      </c>
      <c r="AV100" s="125">
        <f>'006 - Hracie prvky a park...'!J33</f>
        <v>0</v>
      </c>
      <c r="AW100" s="125">
        <f>'006 - Hracie prvky a park...'!J34</f>
        <v>0</v>
      </c>
      <c r="AX100" s="125">
        <f>'006 - Hracie prvky a park...'!J35</f>
        <v>0</v>
      </c>
      <c r="AY100" s="125">
        <f>'006 - Hracie prvky a park...'!J36</f>
        <v>0</v>
      </c>
      <c r="AZ100" s="125">
        <f>'006 - Hracie prvky a park...'!F33</f>
        <v>0</v>
      </c>
      <c r="BA100" s="125">
        <f>'006 - Hracie prvky a park...'!F34</f>
        <v>0</v>
      </c>
      <c r="BB100" s="125">
        <f>'006 - Hracie prvky a park...'!F35</f>
        <v>0</v>
      </c>
      <c r="BC100" s="125">
        <f>'006 - Hracie prvky a park...'!F36</f>
        <v>0</v>
      </c>
      <c r="BD100" s="127">
        <f>'006 - Hracie prvky a park...'!F37</f>
        <v>0</v>
      </c>
      <c r="BE100" s="7"/>
      <c r="BT100" s="128" t="s">
        <v>85</v>
      </c>
      <c r="BV100" s="128" t="s">
        <v>79</v>
      </c>
      <c r="BW100" s="128" t="s">
        <v>101</v>
      </c>
      <c r="BX100" s="128" t="s">
        <v>5</v>
      </c>
      <c r="CL100" s="128" t="s">
        <v>1</v>
      </c>
      <c r="CM100" s="128" t="s">
        <v>77</v>
      </c>
    </row>
    <row r="101" s="7" customFormat="1" ht="24.75" customHeight="1">
      <c r="A101" s="116" t="s">
        <v>81</v>
      </c>
      <c r="B101" s="117"/>
      <c r="C101" s="118"/>
      <c r="D101" s="119" t="s">
        <v>102</v>
      </c>
      <c r="E101" s="119"/>
      <c r="F101" s="119"/>
      <c r="G101" s="119"/>
      <c r="H101" s="119"/>
      <c r="I101" s="120"/>
      <c r="J101" s="119" t="s">
        <v>103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'007 - Vonkajšie silnoprúd...'!J30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84</v>
      </c>
      <c r="AR101" s="123"/>
      <c r="AS101" s="124">
        <v>0</v>
      </c>
      <c r="AT101" s="125">
        <f>ROUND(SUM(AV101:AW101),2)</f>
        <v>0</v>
      </c>
      <c r="AU101" s="126">
        <f>'007 - Vonkajšie silnoprúd...'!P120</f>
        <v>0</v>
      </c>
      <c r="AV101" s="125">
        <f>'007 - Vonkajšie silnoprúd...'!J33</f>
        <v>0</v>
      </c>
      <c r="AW101" s="125">
        <f>'007 - Vonkajšie silnoprúd...'!J34</f>
        <v>0</v>
      </c>
      <c r="AX101" s="125">
        <f>'007 - Vonkajšie silnoprúd...'!J35</f>
        <v>0</v>
      </c>
      <c r="AY101" s="125">
        <f>'007 - Vonkajšie silnoprúd...'!J36</f>
        <v>0</v>
      </c>
      <c r="AZ101" s="125">
        <f>'007 - Vonkajšie silnoprúd...'!F33</f>
        <v>0</v>
      </c>
      <c r="BA101" s="125">
        <f>'007 - Vonkajšie silnoprúd...'!F34</f>
        <v>0</v>
      </c>
      <c r="BB101" s="125">
        <f>'007 - Vonkajšie silnoprúd...'!F35</f>
        <v>0</v>
      </c>
      <c r="BC101" s="125">
        <f>'007 - Vonkajšie silnoprúd...'!F36</f>
        <v>0</v>
      </c>
      <c r="BD101" s="127">
        <f>'007 - Vonkajšie silnoprúd...'!F37</f>
        <v>0</v>
      </c>
      <c r="BE101" s="7"/>
      <c r="BT101" s="128" t="s">
        <v>85</v>
      </c>
      <c r="BV101" s="128" t="s">
        <v>79</v>
      </c>
      <c r="BW101" s="128" t="s">
        <v>104</v>
      </c>
      <c r="BX101" s="128" t="s">
        <v>5</v>
      </c>
      <c r="CL101" s="128" t="s">
        <v>1</v>
      </c>
      <c r="CM101" s="128" t="s">
        <v>77</v>
      </c>
    </row>
    <row r="102" s="7" customFormat="1" ht="16.5" customHeight="1">
      <c r="A102" s="116" t="s">
        <v>81</v>
      </c>
      <c r="B102" s="117"/>
      <c r="C102" s="118"/>
      <c r="D102" s="119" t="s">
        <v>105</v>
      </c>
      <c r="E102" s="119"/>
      <c r="F102" s="119"/>
      <c r="G102" s="119"/>
      <c r="H102" s="119"/>
      <c r="I102" s="120"/>
      <c r="J102" s="119" t="s">
        <v>106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'008 - Sadovnícke úpravy'!J30</f>
        <v>0</v>
      </c>
      <c r="AH102" s="120"/>
      <c r="AI102" s="120"/>
      <c r="AJ102" s="120"/>
      <c r="AK102" s="120"/>
      <c r="AL102" s="120"/>
      <c r="AM102" s="120"/>
      <c r="AN102" s="121">
        <f>SUM(AG102,AT102)</f>
        <v>0</v>
      </c>
      <c r="AO102" s="120"/>
      <c r="AP102" s="120"/>
      <c r="AQ102" s="122" t="s">
        <v>84</v>
      </c>
      <c r="AR102" s="123"/>
      <c r="AS102" s="129">
        <v>0</v>
      </c>
      <c r="AT102" s="130">
        <f>ROUND(SUM(AV102:AW102),2)</f>
        <v>0</v>
      </c>
      <c r="AU102" s="131">
        <f>'008 - Sadovnícke úpravy'!P119</f>
        <v>0</v>
      </c>
      <c r="AV102" s="130">
        <f>'008 - Sadovnícke úpravy'!J33</f>
        <v>0</v>
      </c>
      <c r="AW102" s="130">
        <f>'008 - Sadovnícke úpravy'!J34</f>
        <v>0</v>
      </c>
      <c r="AX102" s="130">
        <f>'008 - Sadovnícke úpravy'!J35</f>
        <v>0</v>
      </c>
      <c r="AY102" s="130">
        <f>'008 - Sadovnícke úpravy'!J36</f>
        <v>0</v>
      </c>
      <c r="AZ102" s="130">
        <f>'008 - Sadovnícke úpravy'!F33</f>
        <v>0</v>
      </c>
      <c r="BA102" s="130">
        <f>'008 - Sadovnícke úpravy'!F34</f>
        <v>0</v>
      </c>
      <c r="BB102" s="130">
        <f>'008 - Sadovnícke úpravy'!F35</f>
        <v>0</v>
      </c>
      <c r="BC102" s="130">
        <f>'008 - Sadovnícke úpravy'!F36</f>
        <v>0</v>
      </c>
      <c r="BD102" s="132">
        <f>'008 - Sadovnícke úpravy'!F37</f>
        <v>0</v>
      </c>
      <c r="BE102" s="7"/>
      <c r="BT102" s="128" t="s">
        <v>85</v>
      </c>
      <c r="BV102" s="128" t="s">
        <v>79</v>
      </c>
      <c r="BW102" s="128" t="s">
        <v>107</v>
      </c>
      <c r="BX102" s="128" t="s">
        <v>5</v>
      </c>
      <c r="CL102" s="128" t="s">
        <v>1</v>
      </c>
      <c r="CM102" s="128" t="s">
        <v>77</v>
      </c>
    </row>
    <row r="103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sheet="1" formatColumns="0" formatRows="0" objects="1" scenarios="1" spinCount="100000" saltValue="09GCiuEyWYlYN7i25n4qsUnVx8krmqAedI+B+9/piSGQNJLjBwh6Q+AXJ1kS7cvfQ5MhjRX+1WlPm9GAWQbyvA==" hashValue="fBbga51SinAyaIFWlu05GQ9lwaeBWCDV+/1QF6trLqGzJohlFLvxOpcoXATqIekRhMw9xy6H2bjB55Q5JuMO5Q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Búracie práce'!C2" display="/"/>
    <hyperlink ref="A96" location="'002 - Spevnené plochy a k...'!C2" display="/"/>
    <hyperlink ref="A97" location="'003 - Oplotenie detského ...'!C2" display="/"/>
    <hyperlink ref="A98" location="'004 - Pergola'!C2" display="/"/>
    <hyperlink ref="A99" location="'005 - Pieskovisko'!C2" display="/"/>
    <hyperlink ref="A100" location="'006 - Hracie prvky a park...'!C2" display="/"/>
    <hyperlink ref="A101" location="'007 - Vonkajšie silnoprúd...'!C2" display="/"/>
    <hyperlink ref="A102" location="'008 - Sadovnícke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77</v>
      </c>
    </row>
    <row r="4" s="1" customFormat="1" ht="24.96" customHeight="1">
      <c r="B4" s="17"/>
      <c r="D4" s="137" t="s">
        <v>108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Revitalizácia vnútrobloku vedľa hotela Magnus, Trenčín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109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110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12.5.2020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29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25</v>
      </c>
      <c r="J21" s="143" t="s">
        <v>31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35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ROUND((SUM(BE119:BE138)),  2)</f>
        <v>0</v>
      </c>
      <c r="G33" s="35"/>
      <c r="H33" s="35"/>
      <c r="I33" s="159">
        <v>0.20000000000000001</v>
      </c>
      <c r="J33" s="158">
        <f>ROUND(((SUM(BE119:BE138))*I33),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43</v>
      </c>
      <c r="F34" s="158">
        <f>ROUND((SUM(BF119:BF138)),  2)</f>
        <v>0</v>
      </c>
      <c r="G34" s="35"/>
      <c r="H34" s="35"/>
      <c r="I34" s="159">
        <v>0.20000000000000001</v>
      </c>
      <c r="J34" s="158">
        <f>ROUND(((SUM(BF119:BF138))*I34),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ROUND((SUM(BG119:BG138)),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ROUND((SUM(BH119:BH138)),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ROUND((SUM(BI119:BI138)),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Revitalizácia vnútrobloku vedľa hotela Magnus, Trenčín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001 - Búracie práce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Trenčín</v>
      </c>
      <c r="G89" s="37"/>
      <c r="H89" s="37"/>
      <c r="I89" s="144" t="s">
        <v>20</v>
      </c>
      <c r="J89" s="76" t="str">
        <f>IF(J12="","",J12)</f>
        <v>12.5.2020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22</v>
      </c>
      <c r="D91" s="37"/>
      <c r="E91" s="37"/>
      <c r="F91" s="24" t="str">
        <f>E15</f>
        <v xml:space="preserve"> </v>
      </c>
      <c r="G91" s="37"/>
      <c r="H91" s="37"/>
      <c r="I91" s="144" t="s">
        <v>28</v>
      </c>
      <c r="J91" s="33" t="str">
        <f>E21</f>
        <v>3D PARTNERS,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Ing. Martin TOMÁŠ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112</v>
      </c>
      <c r="D94" s="186"/>
      <c r="E94" s="186"/>
      <c r="F94" s="186"/>
      <c r="G94" s="186"/>
      <c r="H94" s="186"/>
      <c r="I94" s="187"/>
      <c r="J94" s="188" t="s">
        <v>113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114</v>
      </c>
      <c r="D96" s="37"/>
      <c r="E96" s="37"/>
      <c r="F96" s="37"/>
      <c r="G96" s="37"/>
      <c r="H96" s="37"/>
      <c r="I96" s="141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90"/>
      <c r="C97" s="191"/>
      <c r="D97" s="192" t="s">
        <v>116</v>
      </c>
      <c r="E97" s="193"/>
      <c r="F97" s="193"/>
      <c r="G97" s="193"/>
      <c r="H97" s="193"/>
      <c r="I97" s="194"/>
      <c r="J97" s="195">
        <f>J120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117</v>
      </c>
      <c r="E98" s="200"/>
      <c r="F98" s="200"/>
      <c r="G98" s="200"/>
      <c r="H98" s="200"/>
      <c r="I98" s="201"/>
      <c r="J98" s="202">
        <f>J121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118</v>
      </c>
      <c r="E99" s="200"/>
      <c r="F99" s="200"/>
      <c r="G99" s="200"/>
      <c r="H99" s="200"/>
      <c r="I99" s="201"/>
      <c r="J99" s="202">
        <f>J126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141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180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183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119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14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4" t="str">
        <f>E7</f>
        <v>Revitalizácia vnútrobloku vedľa hotela Magnus, Trenčín</v>
      </c>
      <c r="F109" s="29"/>
      <c r="G109" s="29"/>
      <c r="H109" s="29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109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001 - Búracie práce</v>
      </c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18</v>
      </c>
      <c r="D113" s="37"/>
      <c r="E113" s="37"/>
      <c r="F113" s="24" t="str">
        <f>F12</f>
        <v>Trenčín</v>
      </c>
      <c r="G113" s="37"/>
      <c r="H113" s="37"/>
      <c r="I113" s="144" t="s">
        <v>20</v>
      </c>
      <c r="J113" s="76" t="str">
        <f>IF(J12="","",J12)</f>
        <v>12.5.2020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5.65" customHeight="1">
      <c r="A115" s="35"/>
      <c r="B115" s="36"/>
      <c r="C115" s="29" t="s">
        <v>22</v>
      </c>
      <c r="D115" s="37"/>
      <c r="E115" s="37"/>
      <c r="F115" s="24" t="str">
        <f>E15</f>
        <v xml:space="preserve"> </v>
      </c>
      <c r="G115" s="37"/>
      <c r="H115" s="37"/>
      <c r="I115" s="144" t="s">
        <v>28</v>
      </c>
      <c r="J115" s="33" t="str">
        <f>E21</f>
        <v>3D PARTNERS,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26</v>
      </c>
      <c r="D116" s="37"/>
      <c r="E116" s="37"/>
      <c r="F116" s="24" t="str">
        <f>IF(E18="","",E18)</f>
        <v>Vyplň údaj</v>
      </c>
      <c r="G116" s="37"/>
      <c r="H116" s="37"/>
      <c r="I116" s="144" t="s">
        <v>34</v>
      </c>
      <c r="J116" s="33" t="str">
        <f>E24</f>
        <v>Ing. Martin TOMÁŠ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204"/>
      <c r="B118" s="205"/>
      <c r="C118" s="206" t="s">
        <v>120</v>
      </c>
      <c r="D118" s="207" t="s">
        <v>62</v>
      </c>
      <c r="E118" s="207" t="s">
        <v>58</v>
      </c>
      <c r="F118" s="207" t="s">
        <v>59</v>
      </c>
      <c r="G118" s="207" t="s">
        <v>121</v>
      </c>
      <c r="H118" s="207" t="s">
        <v>122</v>
      </c>
      <c r="I118" s="208" t="s">
        <v>123</v>
      </c>
      <c r="J118" s="209" t="s">
        <v>113</v>
      </c>
      <c r="K118" s="210" t="s">
        <v>124</v>
      </c>
      <c r="L118" s="211"/>
      <c r="M118" s="97" t="s">
        <v>1</v>
      </c>
      <c r="N118" s="98" t="s">
        <v>41</v>
      </c>
      <c r="O118" s="98" t="s">
        <v>125</v>
      </c>
      <c r="P118" s="98" t="s">
        <v>126</v>
      </c>
      <c r="Q118" s="98" t="s">
        <v>127</v>
      </c>
      <c r="R118" s="98" t="s">
        <v>128</v>
      </c>
      <c r="S118" s="98" t="s">
        <v>129</v>
      </c>
      <c r="T118" s="99" t="s">
        <v>130</v>
      </c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</row>
    <row r="119" s="2" customFormat="1" ht="22.8" customHeight="1">
      <c r="A119" s="35"/>
      <c r="B119" s="36"/>
      <c r="C119" s="104" t="s">
        <v>114</v>
      </c>
      <c r="D119" s="37"/>
      <c r="E119" s="37"/>
      <c r="F119" s="37"/>
      <c r="G119" s="37"/>
      <c r="H119" s="37"/>
      <c r="I119" s="141"/>
      <c r="J119" s="212">
        <f>BK119</f>
        <v>0</v>
      </c>
      <c r="K119" s="37"/>
      <c r="L119" s="41"/>
      <c r="M119" s="100"/>
      <c r="N119" s="213"/>
      <c r="O119" s="101"/>
      <c r="P119" s="214">
        <f>P120</f>
        <v>0</v>
      </c>
      <c r="Q119" s="101"/>
      <c r="R119" s="214">
        <f>R120</f>
        <v>0</v>
      </c>
      <c r="S119" s="101"/>
      <c r="T119" s="215">
        <f>T120</f>
        <v>1233.6869300000001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115</v>
      </c>
      <c r="BK119" s="216">
        <f>BK120</f>
        <v>0</v>
      </c>
    </row>
    <row r="120" s="12" customFormat="1" ht="25.92" customHeight="1">
      <c r="A120" s="12"/>
      <c r="B120" s="217"/>
      <c r="C120" s="218"/>
      <c r="D120" s="219" t="s">
        <v>76</v>
      </c>
      <c r="E120" s="220" t="s">
        <v>131</v>
      </c>
      <c r="F120" s="220" t="s">
        <v>132</v>
      </c>
      <c r="G120" s="218"/>
      <c r="H120" s="218"/>
      <c r="I120" s="221"/>
      <c r="J120" s="222">
        <f>BK120</f>
        <v>0</v>
      </c>
      <c r="K120" s="218"/>
      <c r="L120" s="223"/>
      <c r="M120" s="224"/>
      <c r="N120" s="225"/>
      <c r="O120" s="225"/>
      <c r="P120" s="226">
        <f>P121+P126</f>
        <v>0</v>
      </c>
      <c r="Q120" s="225"/>
      <c r="R120" s="226">
        <f>R121+R126</f>
        <v>0</v>
      </c>
      <c r="S120" s="225"/>
      <c r="T120" s="227">
        <f>T121+T126</f>
        <v>1233.6869300000001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8" t="s">
        <v>85</v>
      </c>
      <c r="AT120" s="229" t="s">
        <v>76</v>
      </c>
      <c r="AU120" s="229" t="s">
        <v>77</v>
      </c>
      <c r="AY120" s="228" t="s">
        <v>133</v>
      </c>
      <c r="BK120" s="230">
        <f>BK121+BK126</f>
        <v>0</v>
      </c>
    </row>
    <row r="121" s="12" customFormat="1" ht="22.8" customHeight="1">
      <c r="A121" s="12"/>
      <c r="B121" s="217"/>
      <c r="C121" s="218"/>
      <c r="D121" s="219" t="s">
        <v>76</v>
      </c>
      <c r="E121" s="231" t="s">
        <v>85</v>
      </c>
      <c r="F121" s="231" t="s">
        <v>134</v>
      </c>
      <c r="G121" s="218"/>
      <c r="H121" s="218"/>
      <c r="I121" s="221"/>
      <c r="J121" s="232">
        <f>BK121</f>
        <v>0</v>
      </c>
      <c r="K121" s="218"/>
      <c r="L121" s="223"/>
      <c r="M121" s="224"/>
      <c r="N121" s="225"/>
      <c r="O121" s="225"/>
      <c r="P121" s="226">
        <f>SUM(P122:P125)</f>
        <v>0</v>
      </c>
      <c r="Q121" s="225"/>
      <c r="R121" s="226">
        <f>SUM(R122:R125)</f>
        <v>0</v>
      </c>
      <c r="S121" s="225"/>
      <c r="T121" s="227">
        <f>SUM(T122:T125)</f>
        <v>1092.8353300000001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8" t="s">
        <v>85</v>
      </c>
      <c r="AT121" s="229" t="s">
        <v>76</v>
      </c>
      <c r="AU121" s="229" t="s">
        <v>85</v>
      </c>
      <c r="AY121" s="228" t="s">
        <v>133</v>
      </c>
      <c r="BK121" s="230">
        <f>SUM(BK122:BK125)</f>
        <v>0</v>
      </c>
    </row>
    <row r="122" s="2" customFormat="1" ht="21.75" customHeight="1">
      <c r="A122" s="35"/>
      <c r="B122" s="36"/>
      <c r="C122" s="233" t="s">
        <v>85</v>
      </c>
      <c r="D122" s="233" t="s">
        <v>135</v>
      </c>
      <c r="E122" s="234" t="s">
        <v>136</v>
      </c>
      <c r="F122" s="235" t="s">
        <v>137</v>
      </c>
      <c r="G122" s="236" t="s">
        <v>138</v>
      </c>
      <c r="H122" s="237">
        <v>26</v>
      </c>
      <c r="I122" s="238"/>
      <c r="J122" s="237">
        <f>ROUND(I122*H122,3)</f>
        <v>0</v>
      </c>
      <c r="K122" s="239"/>
      <c r="L122" s="41"/>
      <c r="M122" s="240" t="s">
        <v>1</v>
      </c>
      <c r="N122" s="241" t="s">
        <v>43</v>
      </c>
      <c r="O122" s="88"/>
      <c r="P122" s="242">
        <f>O122*H122</f>
        <v>0</v>
      </c>
      <c r="Q122" s="242">
        <v>0</v>
      </c>
      <c r="R122" s="242">
        <f>Q122*H122</f>
        <v>0</v>
      </c>
      <c r="S122" s="242">
        <v>0.26000000000000001</v>
      </c>
      <c r="T122" s="243">
        <f>S122*H122</f>
        <v>6.7599999999999998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4" t="s">
        <v>139</v>
      </c>
      <c r="AT122" s="244" t="s">
        <v>135</v>
      </c>
      <c r="AU122" s="244" t="s">
        <v>140</v>
      </c>
      <c r="AY122" s="14" t="s">
        <v>133</v>
      </c>
      <c r="BE122" s="245">
        <f>IF(N122="základná",J122,0)</f>
        <v>0</v>
      </c>
      <c r="BF122" s="245">
        <f>IF(N122="znížená",J122,0)</f>
        <v>0</v>
      </c>
      <c r="BG122" s="245">
        <f>IF(N122="zákl. prenesená",J122,0)</f>
        <v>0</v>
      </c>
      <c r="BH122" s="245">
        <f>IF(N122="zníž. prenesená",J122,0)</f>
        <v>0</v>
      </c>
      <c r="BI122" s="245">
        <f>IF(N122="nulová",J122,0)</f>
        <v>0</v>
      </c>
      <c r="BJ122" s="14" t="s">
        <v>140</v>
      </c>
      <c r="BK122" s="246">
        <f>ROUND(I122*H122,3)</f>
        <v>0</v>
      </c>
      <c r="BL122" s="14" t="s">
        <v>139</v>
      </c>
      <c r="BM122" s="244" t="s">
        <v>141</v>
      </c>
    </row>
    <row r="123" s="2" customFormat="1" ht="21.75" customHeight="1">
      <c r="A123" s="35"/>
      <c r="B123" s="36"/>
      <c r="C123" s="233" t="s">
        <v>140</v>
      </c>
      <c r="D123" s="233" t="s">
        <v>135</v>
      </c>
      <c r="E123" s="234" t="s">
        <v>142</v>
      </c>
      <c r="F123" s="235" t="s">
        <v>143</v>
      </c>
      <c r="G123" s="236" t="s">
        <v>138</v>
      </c>
      <c r="H123" s="237">
        <v>1956</v>
      </c>
      <c r="I123" s="238"/>
      <c r="J123" s="237">
        <f>ROUND(I123*H123,3)</f>
        <v>0</v>
      </c>
      <c r="K123" s="239"/>
      <c r="L123" s="41"/>
      <c r="M123" s="240" t="s">
        <v>1</v>
      </c>
      <c r="N123" s="241" t="s">
        <v>43</v>
      </c>
      <c r="O123" s="88"/>
      <c r="P123" s="242">
        <f>O123*H123</f>
        <v>0</v>
      </c>
      <c r="Q123" s="242">
        <v>0</v>
      </c>
      <c r="R123" s="242">
        <f>Q123*H123</f>
        <v>0</v>
      </c>
      <c r="S123" s="242">
        <v>0.40000000000000002</v>
      </c>
      <c r="T123" s="243">
        <f>S123*H123</f>
        <v>782.40000000000009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4" t="s">
        <v>139</v>
      </c>
      <c r="AT123" s="244" t="s">
        <v>135</v>
      </c>
      <c r="AU123" s="244" t="s">
        <v>140</v>
      </c>
      <c r="AY123" s="14" t="s">
        <v>133</v>
      </c>
      <c r="BE123" s="245">
        <f>IF(N123="základná",J123,0)</f>
        <v>0</v>
      </c>
      <c r="BF123" s="245">
        <f>IF(N123="znížená",J123,0)</f>
        <v>0</v>
      </c>
      <c r="BG123" s="245">
        <f>IF(N123="zákl. prenesená",J123,0)</f>
        <v>0</v>
      </c>
      <c r="BH123" s="245">
        <f>IF(N123="zníž. prenesená",J123,0)</f>
        <v>0</v>
      </c>
      <c r="BI123" s="245">
        <f>IF(N123="nulová",J123,0)</f>
        <v>0</v>
      </c>
      <c r="BJ123" s="14" t="s">
        <v>140</v>
      </c>
      <c r="BK123" s="246">
        <f>ROUND(I123*H123,3)</f>
        <v>0</v>
      </c>
      <c r="BL123" s="14" t="s">
        <v>139</v>
      </c>
      <c r="BM123" s="244" t="s">
        <v>144</v>
      </c>
    </row>
    <row r="124" s="2" customFormat="1" ht="21.75" customHeight="1">
      <c r="A124" s="35"/>
      <c r="B124" s="36"/>
      <c r="C124" s="233" t="s">
        <v>145</v>
      </c>
      <c r="D124" s="233" t="s">
        <v>135</v>
      </c>
      <c r="E124" s="234" t="s">
        <v>146</v>
      </c>
      <c r="F124" s="235" t="s">
        <v>147</v>
      </c>
      <c r="G124" s="236" t="s">
        <v>138</v>
      </c>
      <c r="H124" s="237">
        <v>881.78999999999996</v>
      </c>
      <c r="I124" s="238"/>
      <c r="J124" s="237">
        <f>ROUND(I124*H124,3)</f>
        <v>0</v>
      </c>
      <c r="K124" s="239"/>
      <c r="L124" s="41"/>
      <c r="M124" s="240" t="s">
        <v>1</v>
      </c>
      <c r="N124" s="241" t="s">
        <v>43</v>
      </c>
      <c r="O124" s="88"/>
      <c r="P124" s="242">
        <f>O124*H124</f>
        <v>0</v>
      </c>
      <c r="Q124" s="242">
        <v>0</v>
      </c>
      <c r="R124" s="242">
        <f>Q124*H124</f>
        <v>0</v>
      </c>
      <c r="S124" s="242">
        <v>0.22500000000000001</v>
      </c>
      <c r="T124" s="243">
        <f>S124*H124</f>
        <v>198.40275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4" t="s">
        <v>139</v>
      </c>
      <c r="AT124" s="244" t="s">
        <v>135</v>
      </c>
      <c r="AU124" s="244" t="s">
        <v>140</v>
      </c>
      <c r="AY124" s="14" t="s">
        <v>133</v>
      </c>
      <c r="BE124" s="245">
        <f>IF(N124="základná",J124,0)</f>
        <v>0</v>
      </c>
      <c r="BF124" s="245">
        <f>IF(N124="znížená",J124,0)</f>
        <v>0</v>
      </c>
      <c r="BG124" s="245">
        <f>IF(N124="zákl. prenesená",J124,0)</f>
        <v>0</v>
      </c>
      <c r="BH124" s="245">
        <f>IF(N124="zníž. prenesená",J124,0)</f>
        <v>0</v>
      </c>
      <c r="BI124" s="245">
        <f>IF(N124="nulová",J124,0)</f>
        <v>0</v>
      </c>
      <c r="BJ124" s="14" t="s">
        <v>140</v>
      </c>
      <c r="BK124" s="246">
        <f>ROUND(I124*H124,3)</f>
        <v>0</v>
      </c>
      <c r="BL124" s="14" t="s">
        <v>139</v>
      </c>
      <c r="BM124" s="244" t="s">
        <v>148</v>
      </c>
    </row>
    <row r="125" s="2" customFormat="1" ht="21.75" customHeight="1">
      <c r="A125" s="35"/>
      <c r="B125" s="36"/>
      <c r="C125" s="233" t="s">
        <v>139</v>
      </c>
      <c r="D125" s="233" t="s">
        <v>135</v>
      </c>
      <c r="E125" s="234" t="s">
        <v>149</v>
      </c>
      <c r="F125" s="235" t="s">
        <v>150</v>
      </c>
      <c r="G125" s="236" t="s">
        <v>138</v>
      </c>
      <c r="H125" s="237">
        <v>1074.21</v>
      </c>
      <c r="I125" s="238"/>
      <c r="J125" s="237">
        <f>ROUND(I125*H125,3)</f>
        <v>0</v>
      </c>
      <c r="K125" s="239"/>
      <c r="L125" s="41"/>
      <c r="M125" s="240" t="s">
        <v>1</v>
      </c>
      <c r="N125" s="241" t="s">
        <v>43</v>
      </c>
      <c r="O125" s="88"/>
      <c r="P125" s="242">
        <f>O125*H125</f>
        <v>0</v>
      </c>
      <c r="Q125" s="242">
        <v>0</v>
      </c>
      <c r="R125" s="242">
        <f>Q125*H125</f>
        <v>0</v>
      </c>
      <c r="S125" s="242">
        <v>0.098000000000000004</v>
      </c>
      <c r="T125" s="243">
        <f>S125*H125</f>
        <v>105.27258000000001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4" t="s">
        <v>139</v>
      </c>
      <c r="AT125" s="244" t="s">
        <v>135</v>
      </c>
      <c r="AU125" s="244" t="s">
        <v>140</v>
      </c>
      <c r="AY125" s="14" t="s">
        <v>133</v>
      </c>
      <c r="BE125" s="245">
        <f>IF(N125="základná",J125,0)</f>
        <v>0</v>
      </c>
      <c r="BF125" s="245">
        <f>IF(N125="znížená",J125,0)</f>
        <v>0</v>
      </c>
      <c r="BG125" s="245">
        <f>IF(N125="zákl. prenesená",J125,0)</f>
        <v>0</v>
      </c>
      <c r="BH125" s="245">
        <f>IF(N125="zníž. prenesená",J125,0)</f>
        <v>0</v>
      </c>
      <c r="BI125" s="245">
        <f>IF(N125="nulová",J125,0)</f>
        <v>0</v>
      </c>
      <c r="BJ125" s="14" t="s">
        <v>140</v>
      </c>
      <c r="BK125" s="246">
        <f>ROUND(I125*H125,3)</f>
        <v>0</v>
      </c>
      <c r="BL125" s="14" t="s">
        <v>139</v>
      </c>
      <c r="BM125" s="244" t="s">
        <v>151</v>
      </c>
    </row>
    <row r="126" s="12" customFormat="1" ht="22.8" customHeight="1">
      <c r="A126" s="12"/>
      <c r="B126" s="217"/>
      <c r="C126" s="218"/>
      <c r="D126" s="219" t="s">
        <v>76</v>
      </c>
      <c r="E126" s="231" t="s">
        <v>152</v>
      </c>
      <c r="F126" s="231" t="s">
        <v>153</v>
      </c>
      <c r="G126" s="218"/>
      <c r="H126" s="218"/>
      <c r="I126" s="221"/>
      <c r="J126" s="232">
        <f>BK126</f>
        <v>0</v>
      </c>
      <c r="K126" s="218"/>
      <c r="L126" s="223"/>
      <c r="M126" s="224"/>
      <c r="N126" s="225"/>
      <c r="O126" s="225"/>
      <c r="P126" s="226">
        <f>SUM(P127:P138)</f>
        <v>0</v>
      </c>
      <c r="Q126" s="225"/>
      <c r="R126" s="226">
        <f>SUM(R127:R138)</f>
        <v>0</v>
      </c>
      <c r="S126" s="225"/>
      <c r="T126" s="227">
        <f>SUM(T127:T138)</f>
        <v>140.85160000000002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8" t="s">
        <v>85</v>
      </c>
      <c r="AT126" s="229" t="s">
        <v>76</v>
      </c>
      <c r="AU126" s="229" t="s">
        <v>85</v>
      </c>
      <c r="AY126" s="228" t="s">
        <v>133</v>
      </c>
      <c r="BK126" s="230">
        <f>SUM(BK127:BK138)</f>
        <v>0</v>
      </c>
    </row>
    <row r="127" s="2" customFormat="1" ht="21.75" customHeight="1">
      <c r="A127" s="35"/>
      <c r="B127" s="36"/>
      <c r="C127" s="233" t="s">
        <v>154</v>
      </c>
      <c r="D127" s="233" t="s">
        <v>135</v>
      </c>
      <c r="E127" s="234" t="s">
        <v>155</v>
      </c>
      <c r="F127" s="235" t="s">
        <v>156</v>
      </c>
      <c r="G127" s="236" t="s">
        <v>157</v>
      </c>
      <c r="H127" s="237">
        <v>37.226999999999997</v>
      </c>
      <c r="I127" s="238"/>
      <c r="J127" s="237">
        <f>ROUND(I127*H127,3)</f>
        <v>0</v>
      </c>
      <c r="K127" s="239"/>
      <c r="L127" s="41"/>
      <c r="M127" s="240" t="s">
        <v>1</v>
      </c>
      <c r="N127" s="241" t="s">
        <v>43</v>
      </c>
      <c r="O127" s="88"/>
      <c r="P127" s="242">
        <f>O127*H127</f>
        <v>0</v>
      </c>
      <c r="Q127" s="242">
        <v>0</v>
      </c>
      <c r="R127" s="242">
        <f>Q127*H127</f>
        <v>0</v>
      </c>
      <c r="S127" s="242">
        <v>2.2000000000000002</v>
      </c>
      <c r="T127" s="243">
        <f>S127*H127</f>
        <v>81.8994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139</v>
      </c>
      <c r="AT127" s="244" t="s">
        <v>135</v>
      </c>
      <c r="AU127" s="244" t="s">
        <v>140</v>
      </c>
      <c r="AY127" s="14" t="s">
        <v>133</v>
      </c>
      <c r="BE127" s="245">
        <f>IF(N127="základná",J127,0)</f>
        <v>0</v>
      </c>
      <c r="BF127" s="245">
        <f>IF(N127="znížená",J127,0)</f>
        <v>0</v>
      </c>
      <c r="BG127" s="245">
        <f>IF(N127="zákl. prenesená",J127,0)</f>
        <v>0</v>
      </c>
      <c r="BH127" s="245">
        <f>IF(N127="zníž. prenesená",J127,0)</f>
        <v>0</v>
      </c>
      <c r="BI127" s="245">
        <f>IF(N127="nulová",J127,0)</f>
        <v>0</v>
      </c>
      <c r="BJ127" s="14" t="s">
        <v>140</v>
      </c>
      <c r="BK127" s="246">
        <f>ROUND(I127*H127,3)</f>
        <v>0</v>
      </c>
      <c r="BL127" s="14" t="s">
        <v>139</v>
      </c>
      <c r="BM127" s="244" t="s">
        <v>158</v>
      </c>
    </row>
    <row r="128" s="2" customFormat="1" ht="21.75" customHeight="1">
      <c r="A128" s="35"/>
      <c r="B128" s="36"/>
      <c r="C128" s="233" t="s">
        <v>159</v>
      </c>
      <c r="D128" s="233" t="s">
        <v>135</v>
      </c>
      <c r="E128" s="234" t="s">
        <v>160</v>
      </c>
      <c r="F128" s="235" t="s">
        <v>161</v>
      </c>
      <c r="G128" s="236" t="s">
        <v>157</v>
      </c>
      <c r="H128" s="237">
        <v>26.675999999999998</v>
      </c>
      <c r="I128" s="238"/>
      <c r="J128" s="237">
        <f>ROUND(I128*H128,3)</f>
        <v>0</v>
      </c>
      <c r="K128" s="239"/>
      <c r="L128" s="41"/>
      <c r="M128" s="240" t="s">
        <v>1</v>
      </c>
      <c r="N128" s="241" t="s">
        <v>43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2.2000000000000002</v>
      </c>
      <c r="T128" s="243">
        <f>S128*H128</f>
        <v>58.687200000000004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139</v>
      </c>
      <c r="AT128" s="244" t="s">
        <v>135</v>
      </c>
      <c r="AU128" s="244" t="s">
        <v>140</v>
      </c>
      <c r="AY128" s="14" t="s">
        <v>133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4" t="s">
        <v>140</v>
      </c>
      <c r="BK128" s="246">
        <f>ROUND(I128*H128,3)</f>
        <v>0</v>
      </c>
      <c r="BL128" s="14" t="s">
        <v>139</v>
      </c>
      <c r="BM128" s="244" t="s">
        <v>162</v>
      </c>
    </row>
    <row r="129" s="2" customFormat="1" ht="21.75" customHeight="1">
      <c r="A129" s="35"/>
      <c r="B129" s="36"/>
      <c r="C129" s="233" t="s">
        <v>163</v>
      </c>
      <c r="D129" s="233" t="s">
        <v>135</v>
      </c>
      <c r="E129" s="234" t="s">
        <v>164</v>
      </c>
      <c r="F129" s="235" t="s">
        <v>165</v>
      </c>
      <c r="G129" s="236" t="s">
        <v>166</v>
      </c>
      <c r="H129" s="237">
        <v>1</v>
      </c>
      <c r="I129" s="238"/>
      <c r="J129" s="237">
        <f>ROUND(I129*H129,3)</f>
        <v>0</v>
      </c>
      <c r="K129" s="239"/>
      <c r="L129" s="41"/>
      <c r="M129" s="240" t="s">
        <v>1</v>
      </c>
      <c r="N129" s="241" t="s">
        <v>43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0.027</v>
      </c>
      <c r="T129" s="243">
        <f>S129*H129</f>
        <v>0.027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139</v>
      </c>
      <c r="AT129" s="244" t="s">
        <v>135</v>
      </c>
      <c r="AU129" s="244" t="s">
        <v>140</v>
      </c>
      <c r="AY129" s="14" t="s">
        <v>133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140</v>
      </c>
      <c r="BK129" s="246">
        <f>ROUND(I129*H129,3)</f>
        <v>0</v>
      </c>
      <c r="BL129" s="14" t="s">
        <v>139</v>
      </c>
      <c r="BM129" s="244" t="s">
        <v>167</v>
      </c>
    </row>
    <row r="130" s="2" customFormat="1" ht="21.75" customHeight="1">
      <c r="A130" s="35"/>
      <c r="B130" s="36"/>
      <c r="C130" s="233" t="s">
        <v>168</v>
      </c>
      <c r="D130" s="233" t="s">
        <v>135</v>
      </c>
      <c r="E130" s="234" t="s">
        <v>169</v>
      </c>
      <c r="F130" s="235" t="s">
        <v>170</v>
      </c>
      <c r="G130" s="236" t="s">
        <v>166</v>
      </c>
      <c r="H130" s="237">
        <v>7</v>
      </c>
      <c r="I130" s="238"/>
      <c r="J130" s="237">
        <f>ROUND(I130*H130,3)</f>
        <v>0</v>
      </c>
      <c r="K130" s="239"/>
      <c r="L130" s="41"/>
      <c r="M130" s="240" t="s">
        <v>1</v>
      </c>
      <c r="N130" s="241" t="s">
        <v>43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0.034000000000000002</v>
      </c>
      <c r="T130" s="243">
        <f>S130*H130</f>
        <v>0.23800000000000002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139</v>
      </c>
      <c r="AT130" s="244" t="s">
        <v>135</v>
      </c>
      <c r="AU130" s="244" t="s">
        <v>140</v>
      </c>
      <c r="AY130" s="14" t="s">
        <v>133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140</v>
      </c>
      <c r="BK130" s="246">
        <f>ROUND(I130*H130,3)</f>
        <v>0</v>
      </c>
      <c r="BL130" s="14" t="s">
        <v>139</v>
      </c>
      <c r="BM130" s="244" t="s">
        <v>171</v>
      </c>
    </row>
    <row r="131" s="2" customFormat="1" ht="44.25" customHeight="1">
      <c r="A131" s="35"/>
      <c r="B131" s="36"/>
      <c r="C131" s="233" t="s">
        <v>152</v>
      </c>
      <c r="D131" s="233" t="s">
        <v>135</v>
      </c>
      <c r="E131" s="234" t="s">
        <v>172</v>
      </c>
      <c r="F131" s="235" t="s">
        <v>173</v>
      </c>
      <c r="G131" s="236" t="s">
        <v>166</v>
      </c>
      <c r="H131" s="237">
        <v>18</v>
      </c>
      <c r="I131" s="238"/>
      <c r="J131" s="237">
        <f>ROUND(I131*H131,3)</f>
        <v>0</v>
      </c>
      <c r="K131" s="239"/>
      <c r="L131" s="41"/>
      <c r="M131" s="240" t="s">
        <v>1</v>
      </c>
      <c r="N131" s="241" t="s">
        <v>43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139</v>
      </c>
      <c r="AT131" s="244" t="s">
        <v>135</v>
      </c>
      <c r="AU131" s="244" t="s">
        <v>140</v>
      </c>
      <c r="AY131" s="14" t="s">
        <v>133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140</v>
      </c>
      <c r="BK131" s="246">
        <f>ROUND(I131*H131,3)</f>
        <v>0</v>
      </c>
      <c r="BL131" s="14" t="s">
        <v>139</v>
      </c>
      <c r="BM131" s="244" t="s">
        <v>174</v>
      </c>
    </row>
    <row r="132" s="2" customFormat="1" ht="16.5" customHeight="1">
      <c r="A132" s="35"/>
      <c r="B132" s="36"/>
      <c r="C132" s="233" t="s">
        <v>175</v>
      </c>
      <c r="D132" s="233" t="s">
        <v>135</v>
      </c>
      <c r="E132" s="234" t="s">
        <v>176</v>
      </c>
      <c r="F132" s="235" t="s">
        <v>177</v>
      </c>
      <c r="G132" s="236" t="s">
        <v>178</v>
      </c>
      <c r="H132" s="237">
        <v>1233.6869999999999</v>
      </c>
      <c r="I132" s="238"/>
      <c r="J132" s="237">
        <f>ROUND(I132*H132,3)</f>
        <v>0</v>
      </c>
      <c r="K132" s="239"/>
      <c r="L132" s="41"/>
      <c r="M132" s="240" t="s">
        <v>1</v>
      </c>
      <c r="N132" s="241" t="s">
        <v>43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139</v>
      </c>
      <c r="AT132" s="244" t="s">
        <v>135</v>
      </c>
      <c r="AU132" s="244" t="s">
        <v>140</v>
      </c>
      <c r="AY132" s="14" t="s">
        <v>133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140</v>
      </c>
      <c r="BK132" s="246">
        <f>ROUND(I132*H132,3)</f>
        <v>0</v>
      </c>
      <c r="BL132" s="14" t="s">
        <v>139</v>
      </c>
      <c r="BM132" s="244" t="s">
        <v>179</v>
      </c>
    </row>
    <row r="133" s="2" customFormat="1" ht="21.75" customHeight="1">
      <c r="A133" s="35"/>
      <c r="B133" s="36"/>
      <c r="C133" s="233" t="s">
        <v>180</v>
      </c>
      <c r="D133" s="233" t="s">
        <v>135</v>
      </c>
      <c r="E133" s="234" t="s">
        <v>181</v>
      </c>
      <c r="F133" s="235" t="s">
        <v>182</v>
      </c>
      <c r="G133" s="236" t="s">
        <v>178</v>
      </c>
      <c r="H133" s="237">
        <v>24673.740000000002</v>
      </c>
      <c r="I133" s="238"/>
      <c r="J133" s="237">
        <f>ROUND(I133*H133,3)</f>
        <v>0</v>
      </c>
      <c r="K133" s="239"/>
      <c r="L133" s="41"/>
      <c r="M133" s="240" t="s">
        <v>1</v>
      </c>
      <c r="N133" s="241" t="s">
        <v>43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139</v>
      </c>
      <c r="AT133" s="244" t="s">
        <v>135</v>
      </c>
      <c r="AU133" s="244" t="s">
        <v>140</v>
      </c>
      <c r="AY133" s="14" t="s">
        <v>133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4" t="s">
        <v>140</v>
      </c>
      <c r="BK133" s="246">
        <f>ROUND(I133*H133,3)</f>
        <v>0</v>
      </c>
      <c r="BL133" s="14" t="s">
        <v>139</v>
      </c>
      <c r="BM133" s="244" t="s">
        <v>183</v>
      </c>
    </row>
    <row r="134" s="2" customFormat="1" ht="21.75" customHeight="1">
      <c r="A134" s="35"/>
      <c r="B134" s="36"/>
      <c r="C134" s="233" t="s">
        <v>184</v>
      </c>
      <c r="D134" s="233" t="s">
        <v>135</v>
      </c>
      <c r="E134" s="234" t="s">
        <v>185</v>
      </c>
      <c r="F134" s="235" t="s">
        <v>186</v>
      </c>
      <c r="G134" s="236" t="s">
        <v>178</v>
      </c>
      <c r="H134" s="237">
        <v>1233.6869999999999</v>
      </c>
      <c r="I134" s="238"/>
      <c r="J134" s="237">
        <f>ROUND(I134*H134,3)</f>
        <v>0</v>
      </c>
      <c r="K134" s="239"/>
      <c r="L134" s="41"/>
      <c r="M134" s="240" t="s">
        <v>1</v>
      </c>
      <c r="N134" s="241" t="s">
        <v>43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139</v>
      </c>
      <c r="AT134" s="244" t="s">
        <v>135</v>
      </c>
      <c r="AU134" s="244" t="s">
        <v>140</v>
      </c>
      <c r="AY134" s="14" t="s">
        <v>133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4" t="s">
        <v>140</v>
      </c>
      <c r="BK134" s="246">
        <f>ROUND(I134*H134,3)</f>
        <v>0</v>
      </c>
      <c r="BL134" s="14" t="s">
        <v>139</v>
      </c>
      <c r="BM134" s="244" t="s">
        <v>187</v>
      </c>
    </row>
    <row r="135" s="2" customFormat="1" ht="21.75" customHeight="1">
      <c r="A135" s="35"/>
      <c r="B135" s="36"/>
      <c r="C135" s="233" t="s">
        <v>188</v>
      </c>
      <c r="D135" s="233" t="s">
        <v>135</v>
      </c>
      <c r="E135" s="234" t="s">
        <v>189</v>
      </c>
      <c r="F135" s="235" t="s">
        <v>190</v>
      </c>
      <c r="G135" s="236" t="s">
        <v>178</v>
      </c>
      <c r="H135" s="237">
        <v>3701.0610000000001</v>
      </c>
      <c r="I135" s="238"/>
      <c r="J135" s="237">
        <f>ROUND(I135*H135,3)</f>
        <v>0</v>
      </c>
      <c r="K135" s="239"/>
      <c r="L135" s="41"/>
      <c r="M135" s="240" t="s">
        <v>1</v>
      </c>
      <c r="N135" s="241" t="s">
        <v>43</v>
      </c>
      <c r="O135" s="88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139</v>
      </c>
      <c r="AT135" s="244" t="s">
        <v>135</v>
      </c>
      <c r="AU135" s="244" t="s">
        <v>140</v>
      </c>
      <c r="AY135" s="14" t="s">
        <v>133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4" t="s">
        <v>140</v>
      </c>
      <c r="BK135" s="246">
        <f>ROUND(I135*H135,3)</f>
        <v>0</v>
      </c>
      <c r="BL135" s="14" t="s">
        <v>139</v>
      </c>
      <c r="BM135" s="244" t="s">
        <v>191</v>
      </c>
    </row>
    <row r="136" s="2" customFormat="1" ht="21.75" customHeight="1">
      <c r="A136" s="35"/>
      <c r="B136" s="36"/>
      <c r="C136" s="233" t="s">
        <v>192</v>
      </c>
      <c r="D136" s="233" t="s">
        <v>135</v>
      </c>
      <c r="E136" s="234" t="s">
        <v>193</v>
      </c>
      <c r="F136" s="235" t="s">
        <v>194</v>
      </c>
      <c r="G136" s="236" t="s">
        <v>178</v>
      </c>
      <c r="H136" s="237">
        <v>1233.6869999999999</v>
      </c>
      <c r="I136" s="238"/>
      <c r="J136" s="237">
        <f>ROUND(I136*H136,3)</f>
        <v>0</v>
      </c>
      <c r="K136" s="239"/>
      <c r="L136" s="41"/>
      <c r="M136" s="240" t="s">
        <v>1</v>
      </c>
      <c r="N136" s="241" t="s">
        <v>43</v>
      </c>
      <c r="O136" s="88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139</v>
      </c>
      <c r="AT136" s="244" t="s">
        <v>135</v>
      </c>
      <c r="AU136" s="244" t="s">
        <v>140</v>
      </c>
      <c r="AY136" s="14" t="s">
        <v>133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4" t="s">
        <v>140</v>
      </c>
      <c r="BK136" s="246">
        <f>ROUND(I136*H136,3)</f>
        <v>0</v>
      </c>
      <c r="BL136" s="14" t="s">
        <v>139</v>
      </c>
      <c r="BM136" s="244" t="s">
        <v>195</v>
      </c>
    </row>
    <row r="137" s="2" customFormat="1" ht="21.75" customHeight="1">
      <c r="A137" s="35"/>
      <c r="B137" s="36"/>
      <c r="C137" s="233" t="s">
        <v>196</v>
      </c>
      <c r="D137" s="233" t="s">
        <v>135</v>
      </c>
      <c r="E137" s="234" t="s">
        <v>197</v>
      </c>
      <c r="F137" s="235" t="s">
        <v>198</v>
      </c>
      <c r="G137" s="236" t="s">
        <v>178</v>
      </c>
      <c r="H137" s="237">
        <v>105.273</v>
      </c>
      <c r="I137" s="238"/>
      <c r="J137" s="237">
        <f>ROUND(I137*H137,3)</f>
        <v>0</v>
      </c>
      <c r="K137" s="239"/>
      <c r="L137" s="41"/>
      <c r="M137" s="240" t="s">
        <v>1</v>
      </c>
      <c r="N137" s="241" t="s">
        <v>43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139</v>
      </c>
      <c r="AT137" s="244" t="s">
        <v>135</v>
      </c>
      <c r="AU137" s="244" t="s">
        <v>140</v>
      </c>
      <c r="AY137" s="14" t="s">
        <v>133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4" t="s">
        <v>140</v>
      </c>
      <c r="BK137" s="246">
        <f>ROUND(I137*H137,3)</f>
        <v>0</v>
      </c>
      <c r="BL137" s="14" t="s">
        <v>139</v>
      </c>
      <c r="BM137" s="244" t="s">
        <v>199</v>
      </c>
    </row>
    <row r="138" s="2" customFormat="1" ht="21.75" customHeight="1">
      <c r="A138" s="35"/>
      <c r="B138" s="36"/>
      <c r="C138" s="233" t="s">
        <v>200</v>
      </c>
      <c r="D138" s="233" t="s">
        <v>135</v>
      </c>
      <c r="E138" s="234" t="s">
        <v>201</v>
      </c>
      <c r="F138" s="235" t="s">
        <v>202</v>
      </c>
      <c r="G138" s="236" t="s">
        <v>178</v>
      </c>
      <c r="H138" s="237">
        <v>1128.414</v>
      </c>
      <c r="I138" s="238"/>
      <c r="J138" s="237">
        <f>ROUND(I138*H138,3)</f>
        <v>0</v>
      </c>
      <c r="K138" s="239"/>
      <c r="L138" s="41"/>
      <c r="M138" s="247" t="s">
        <v>1</v>
      </c>
      <c r="N138" s="248" t="s">
        <v>43</v>
      </c>
      <c r="O138" s="249"/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139</v>
      </c>
      <c r="AT138" s="244" t="s">
        <v>135</v>
      </c>
      <c r="AU138" s="244" t="s">
        <v>140</v>
      </c>
      <c r="AY138" s="14" t="s">
        <v>133</v>
      </c>
      <c r="BE138" s="245">
        <f>IF(N138="základná",J138,0)</f>
        <v>0</v>
      </c>
      <c r="BF138" s="245">
        <f>IF(N138="znížená",J138,0)</f>
        <v>0</v>
      </c>
      <c r="BG138" s="245">
        <f>IF(N138="zákl. prenesená",J138,0)</f>
        <v>0</v>
      </c>
      <c r="BH138" s="245">
        <f>IF(N138="zníž. prenesená",J138,0)</f>
        <v>0</v>
      </c>
      <c r="BI138" s="245">
        <f>IF(N138="nulová",J138,0)</f>
        <v>0</v>
      </c>
      <c r="BJ138" s="14" t="s">
        <v>140</v>
      </c>
      <c r="BK138" s="246">
        <f>ROUND(I138*H138,3)</f>
        <v>0</v>
      </c>
      <c r="BL138" s="14" t="s">
        <v>139</v>
      </c>
      <c r="BM138" s="244" t="s">
        <v>203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180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viGx/xT8FBfCKMV36v7zeKkKNjFtYHuqUiRJne1C8j9461HvQ7hg0lOOr14X62OCH2ziRoCoQbX7cNTonNSHXw==" hashValue="EGT4wZNJ64hJ5crT42y8IdeXHC0euLP0v+YrqPSMxt6ByAl/bwsD/lM5xGftABwGheXXLfDltPSDz8S4Cc4suw==" algorithmName="SHA-512" password="CC35"/>
  <autoFilter ref="C118:K13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77</v>
      </c>
    </row>
    <row r="4" s="1" customFormat="1" ht="24.96" customHeight="1">
      <c r="B4" s="17"/>
      <c r="D4" s="137" t="s">
        <v>108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Revitalizácia vnútrobloku vedľa hotela Magnus, Trenčín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109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204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12.5.2020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29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25</v>
      </c>
      <c r="J21" s="143" t="s">
        <v>31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35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ROUND((SUM(BE122:BE183)),  2)</f>
        <v>0</v>
      </c>
      <c r="G33" s="35"/>
      <c r="H33" s="35"/>
      <c r="I33" s="159">
        <v>0.20000000000000001</v>
      </c>
      <c r="J33" s="158">
        <f>ROUND(((SUM(BE122:BE183))*I33),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43</v>
      </c>
      <c r="F34" s="158">
        <f>ROUND((SUM(BF122:BF183)),  2)</f>
        <v>0</v>
      </c>
      <c r="G34" s="35"/>
      <c r="H34" s="35"/>
      <c r="I34" s="159">
        <v>0.20000000000000001</v>
      </c>
      <c r="J34" s="158">
        <f>ROUND(((SUM(BF122:BF183))*I34),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ROUND((SUM(BG122:BG183)),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ROUND((SUM(BH122:BH183)),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ROUND((SUM(BI122:BI183)),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Revitalizácia vnútrobloku vedľa hotela Magnus, Trenčín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002 - Spevnené plochy a komunikácie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Trenčín</v>
      </c>
      <c r="G89" s="37"/>
      <c r="H89" s="37"/>
      <c r="I89" s="144" t="s">
        <v>20</v>
      </c>
      <c r="J89" s="76" t="str">
        <f>IF(J12="","",J12)</f>
        <v>12.5.2020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22</v>
      </c>
      <c r="D91" s="37"/>
      <c r="E91" s="37"/>
      <c r="F91" s="24" t="str">
        <f>E15</f>
        <v xml:space="preserve"> </v>
      </c>
      <c r="G91" s="37"/>
      <c r="H91" s="37"/>
      <c r="I91" s="144" t="s">
        <v>28</v>
      </c>
      <c r="J91" s="33" t="str">
        <f>E21</f>
        <v>3D PARTNERS,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Ing. Martin TOMÁŠ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112</v>
      </c>
      <c r="D94" s="186"/>
      <c r="E94" s="186"/>
      <c r="F94" s="186"/>
      <c r="G94" s="186"/>
      <c r="H94" s="186"/>
      <c r="I94" s="187"/>
      <c r="J94" s="188" t="s">
        <v>113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114</v>
      </c>
      <c r="D96" s="37"/>
      <c r="E96" s="37"/>
      <c r="F96" s="37"/>
      <c r="G96" s="37"/>
      <c r="H96" s="37"/>
      <c r="I96" s="141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90"/>
      <c r="C97" s="191"/>
      <c r="D97" s="192" t="s">
        <v>116</v>
      </c>
      <c r="E97" s="193"/>
      <c r="F97" s="193"/>
      <c r="G97" s="193"/>
      <c r="H97" s="193"/>
      <c r="I97" s="194"/>
      <c r="J97" s="195">
        <f>J123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117</v>
      </c>
      <c r="E98" s="200"/>
      <c r="F98" s="200"/>
      <c r="G98" s="200"/>
      <c r="H98" s="200"/>
      <c r="I98" s="201"/>
      <c r="J98" s="202">
        <f>J124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205</v>
      </c>
      <c r="E99" s="200"/>
      <c r="F99" s="200"/>
      <c r="G99" s="200"/>
      <c r="H99" s="200"/>
      <c r="I99" s="201"/>
      <c r="J99" s="202">
        <f>J138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206</v>
      </c>
      <c r="E100" s="200"/>
      <c r="F100" s="200"/>
      <c r="G100" s="200"/>
      <c r="H100" s="200"/>
      <c r="I100" s="201"/>
      <c r="J100" s="202">
        <f>J150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118</v>
      </c>
      <c r="E101" s="200"/>
      <c r="F101" s="200"/>
      <c r="G101" s="200"/>
      <c r="H101" s="200"/>
      <c r="I101" s="201"/>
      <c r="J101" s="202">
        <f>J167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207</v>
      </c>
      <c r="E102" s="200"/>
      <c r="F102" s="200"/>
      <c r="G102" s="200"/>
      <c r="H102" s="200"/>
      <c r="I102" s="201"/>
      <c r="J102" s="202">
        <f>J182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141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180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183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119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14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4" t="str">
        <f>E7</f>
        <v>Revitalizácia vnútrobloku vedľa hotela Magnus, Trenčín</v>
      </c>
      <c r="F112" s="29"/>
      <c r="G112" s="29"/>
      <c r="H112" s="29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109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002 - Spevnené plochy a komunikácie</v>
      </c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18</v>
      </c>
      <c r="D116" s="37"/>
      <c r="E116" s="37"/>
      <c r="F116" s="24" t="str">
        <f>F12</f>
        <v>Trenčín</v>
      </c>
      <c r="G116" s="37"/>
      <c r="H116" s="37"/>
      <c r="I116" s="144" t="s">
        <v>20</v>
      </c>
      <c r="J116" s="76" t="str">
        <f>IF(J12="","",J12)</f>
        <v>12.5.2020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22</v>
      </c>
      <c r="D118" s="37"/>
      <c r="E118" s="37"/>
      <c r="F118" s="24" t="str">
        <f>E15</f>
        <v xml:space="preserve"> </v>
      </c>
      <c r="G118" s="37"/>
      <c r="H118" s="37"/>
      <c r="I118" s="144" t="s">
        <v>28</v>
      </c>
      <c r="J118" s="33" t="str">
        <f>E21</f>
        <v>3D PARTNERS, s.r.o.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26</v>
      </c>
      <c r="D119" s="37"/>
      <c r="E119" s="37"/>
      <c r="F119" s="24" t="str">
        <f>IF(E18="","",E18)</f>
        <v>Vyplň údaj</v>
      </c>
      <c r="G119" s="37"/>
      <c r="H119" s="37"/>
      <c r="I119" s="144" t="s">
        <v>34</v>
      </c>
      <c r="J119" s="33" t="str">
        <f>E24</f>
        <v>Ing. Martin TOMÁŠ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4"/>
      <c r="B121" s="205"/>
      <c r="C121" s="206" t="s">
        <v>120</v>
      </c>
      <c r="D121" s="207" t="s">
        <v>62</v>
      </c>
      <c r="E121" s="207" t="s">
        <v>58</v>
      </c>
      <c r="F121" s="207" t="s">
        <v>59</v>
      </c>
      <c r="G121" s="207" t="s">
        <v>121</v>
      </c>
      <c r="H121" s="207" t="s">
        <v>122</v>
      </c>
      <c r="I121" s="208" t="s">
        <v>123</v>
      </c>
      <c r="J121" s="209" t="s">
        <v>113</v>
      </c>
      <c r="K121" s="210" t="s">
        <v>124</v>
      </c>
      <c r="L121" s="211"/>
      <c r="M121" s="97" t="s">
        <v>1</v>
      </c>
      <c r="N121" s="98" t="s">
        <v>41</v>
      </c>
      <c r="O121" s="98" t="s">
        <v>125</v>
      </c>
      <c r="P121" s="98" t="s">
        <v>126</v>
      </c>
      <c r="Q121" s="98" t="s">
        <v>127</v>
      </c>
      <c r="R121" s="98" t="s">
        <v>128</v>
      </c>
      <c r="S121" s="98" t="s">
        <v>129</v>
      </c>
      <c r="T121" s="99" t="s">
        <v>130</v>
      </c>
      <c r="U121" s="204"/>
      <c r="V121" s="204"/>
      <c r="W121" s="204"/>
      <c r="X121" s="204"/>
      <c r="Y121" s="204"/>
      <c r="Z121" s="204"/>
      <c r="AA121" s="204"/>
      <c r="AB121" s="204"/>
      <c r="AC121" s="204"/>
      <c r="AD121" s="204"/>
      <c r="AE121" s="204"/>
    </row>
    <row r="122" s="2" customFormat="1" ht="22.8" customHeight="1">
      <c r="A122" s="35"/>
      <c r="B122" s="36"/>
      <c r="C122" s="104" t="s">
        <v>114</v>
      </c>
      <c r="D122" s="37"/>
      <c r="E122" s="37"/>
      <c r="F122" s="37"/>
      <c r="G122" s="37"/>
      <c r="H122" s="37"/>
      <c r="I122" s="141"/>
      <c r="J122" s="212">
        <f>BK122</f>
        <v>0</v>
      </c>
      <c r="K122" s="37"/>
      <c r="L122" s="41"/>
      <c r="M122" s="100"/>
      <c r="N122" s="213"/>
      <c r="O122" s="101"/>
      <c r="P122" s="214">
        <f>P123</f>
        <v>0</v>
      </c>
      <c r="Q122" s="101"/>
      <c r="R122" s="214">
        <f>R123</f>
        <v>2651.8291244400007</v>
      </c>
      <c r="S122" s="101"/>
      <c r="T122" s="215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76</v>
      </c>
      <c r="AU122" s="14" t="s">
        <v>115</v>
      </c>
      <c r="BK122" s="216">
        <f>BK123</f>
        <v>0</v>
      </c>
    </row>
    <row r="123" s="12" customFormat="1" ht="25.92" customHeight="1">
      <c r="A123" s="12"/>
      <c r="B123" s="217"/>
      <c r="C123" s="218"/>
      <c r="D123" s="219" t="s">
        <v>76</v>
      </c>
      <c r="E123" s="220" t="s">
        <v>131</v>
      </c>
      <c r="F123" s="220" t="s">
        <v>132</v>
      </c>
      <c r="G123" s="218"/>
      <c r="H123" s="218"/>
      <c r="I123" s="221"/>
      <c r="J123" s="222">
        <f>BK123</f>
        <v>0</v>
      </c>
      <c r="K123" s="218"/>
      <c r="L123" s="223"/>
      <c r="M123" s="224"/>
      <c r="N123" s="225"/>
      <c r="O123" s="225"/>
      <c r="P123" s="226">
        <f>P124+P138+P150+P167+P182</f>
        <v>0</v>
      </c>
      <c r="Q123" s="225"/>
      <c r="R123" s="226">
        <f>R124+R138+R150+R167+R182</f>
        <v>2651.8291244400007</v>
      </c>
      <c r="S123" s="225"/>
      <c r="T123" s="227">
        <f>T124+T138+T150+T167+T182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8" t="s">
        <v>85</v>
      </c>
      <c r="AT123" s="229" t="s">
        <v>76</v>
      </c>
      <c r="AU123" s="229" t="s">
        <v>77</v>
      </c>
      <c r="AY123" s="228" t="s">
        <v>133</v>
      </c>
      <c r="BK123" s="230">
        <f>BK124+BK138+BK150+BK167+BK182</f>
        <v>0</v>
      </c>
    </row>
    <row r="124" s="12" customFormat="1" ht="22.8" customHeight="1">
      <c r="A124" s="12"/>
      <c r="B124" s="217"/>
      <c r="C124" s="218"/>
      <c r="D124" s="219" t="s">
        <v>76</v>
      </c>
      <c r="E124" s="231" t="s">
        <v>85</v>
      </c>
      <c r="F124" s="231" t="s">
        <v>134</v>
      </c>
      <c r="G124" s="218"/>
      <c r="H124" s="218"/>
      <c r="I124" s="221"/>
      <c r="J124" s="232">
        <f>BK124</f>
        <v>0</v>
      </c>
      <c r="K124" s="218"/>
      <c r="L124" s="223"/>
      <c r="M124" s="224"/>
      <c r="N124" s="225"/>
      <c r="O124" s="225"/>
      <c r="P124" s="226">
        <f>SUM(P125:P137)</f>
        <v>0</v>
      </c>
      <c r="Q124" s="225"/>
      <c r="R124" s="226">
        <f>SUM(R125:R137)</f>
        <v>236.24099999999999</v>
      </c>
      <c r="S124" s="225"/>
      <c r="T124" s="227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8" t="s">
        <v>85</v>
      </c>
      <c r="AT124" s="229" t="s">
        <v>76</v>
      </c>
      <c r="AU124" s="229" t="s">
        <v>85</v>
      </c>
      <c r="AY124" s="228" t="s">
        <v>133</v>
      </c>
      <c r="BK124" s="230">
        <f>SUM(BK125:BK137)</f>
        <v>0</v>
      </c>
    </row>
    <row r="125" s="2" customFormat="1" ht="21.75" customHeight="1">
      <c r="A125" s="35"/>
      <c r="B125" s="36"/>
      <c r="C125" s="233" t="s">
        <v>85</v>
      </c>
      <c r="D125" s="233" t="s">
        <v>135</v>
      </c>
      <c r="E125" s="234" t="s">
        <v>208</v>
      </c>
      <c r="F125" s="235" t="s">
        <v>209</v>
      </c>
      <c r="G125" s="236" t="s">
        <v>157</v>
      </c>
      <c r="H125" s="237">
        <v>434.87</v>
      </c>
      <c r="I125" s="238"/>
      <c r="J125" s="237">
        <f>ROUND(I125*H125,3)</f>
        <v>0</v>
      </c>
      <c r="K125" s="239"/>
      <c r="L125" s="41"/>
      <c r="M125" s="240" t="s">
        <v>1</v>
      </c>
      <c r="N125" s="241" t="s">
        <v>43</v>
      </c>
      <c r="O125" s="88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4" t="s">
        <v>139</v>
      </c>
      <c r="AT125" s="244" t="s">
        <v>135</v>
      </c>
      <c r="AU125" s="244" t="s">
        <v>140</v>
      </c>
      <c r="AY125" s="14" t="s">
        <v>133</v>
      </c>
      <c r="BE125" s="245">
        <f>IF(N125="základná",J125,0)</f>
        <v>0</v>
      </c>
      <c r="BF125" s="245">
        <f>IF(N125="znížená",J125,0)</f>
        <v>0</v>
      </c>
      <c r="BG125" s="245">
        <f>IF(N125="zákl. prenesená",J125,0)</f>
        <v>0</v>
      </c>
      <c r="BH125" s="245">
        <f>IF(N125="zníž. prenesená",J125,0)</f>
        <v>0</v>
      </c>
      <c r="BI125" s="245">
        <f>IF(N125="nulová",J125,0)</f>
        <v>0</v>
      </c>
      <c r="BJ125" s="14" t="s">
        <v>140</v>
      </c>
      <c r="BK125" s="246">
        <f>ROUND(I125*H125,3)</f>
        <v>0</v>
      </c>
      <c r="BL125" s="14" t="s">
        <v>139</v>
      </c>
      <c r="BM125" s="244" t="s">
        <v>210</v>
      </c>
    </row>
    <row r="126" s="2" customFormat="1" ht="21.75" customHeight="1">
      <c r="A126" s="35"/>
      <c r="B126" s="36"/>
      <c r="C126" s="233" t="s">
        <v>140</v>
      </c>
      <c r="D126" s="233" t="s">
        <v>135</v>
      </c>
      <c r="E126" s="234" t="s">
        <v>211</v>
      </c>
      <c r="F126" s="235" t="s">
        <v>212</v>
      </c>
      <c r="G126" s="236" t="s">
        <v>157</v>
      </c>
      <c r="H126" s="237">
        <v>434.87</v>
      </c>
      <c r="I126" s="238"/>
      <c r="J126" s="237">
        <f>ROUND(I126*H126,3)</f>
        <v>0</v>
      </c>
      <c r="K126" s="239"/>
      <c r="L126" s="41"/>
      <c r="M126" s="240" t="s">
        <v>1</v>
      </c>
      <c r="N126" s="241" t="s">
        <v>43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139</v>
      </c>
      <c r="AT126" s="244" t="s">
        <v>135</v>
      </c>
      <c r="AU126" s="244" t="s">
        <v>140</v>
      </c>
      <c r="AY126" s="14" t="s">
        <v>133</v>
      </c>
      <c r="BE126" s="245">
        <f>IF(N126="základná",J126,0)</f>
        <v>0</v>
      </c>
      <c r="BF126" s="245">
        <f>IF(N126="znížená",J126,0)</f>
        <v>0</v>
      </c>
      <c r="BG126" s="245">
        <f>IF(N126="zákl. prenesená",J126,0)</f>
        <v>0</v>
      </c>
      <c r="BH126" s="245">
        <f>IF(N126="zníž. prenesená",J126,0)</f>
        <v>0</v>
      </c>
      <c r="BI126" s="245">
        <f>IF(N126="nulová",J126,0)</f>
        <v>0</v>
      </c>
      <c r="BJ126" s="14" t="s">
        <v>140</v>
      </c>
      <c r="BK126" s="246">
        <f>ROUND(I126*H126,3)</f>
        <v>0</v>
      </c>
      <c r="BL126" s="14" t="s">
        <v>139</v>
      </c>
      <c r="BM126" s="244" t="s">
        <v>213</v>
      </c>
    </row>
    <row r="127" s="2" customFormat="1" ht="16.5" customHeight="1">
      <c r="A127" s="35"/>
      <c r="B127" s="36"/>
      <c r="C127" s="233" t="s">
        <v>145</v>
      </c>
      <c r="D127" s="233" t="s">
        <v>135</v>
      </c>
      <c r="E127" s="234" t="s">
        <v>214</v>
      </c>
      <c r="F127" s="235" t="s">
        <v>215</v>
      </c>
      <c r="G127" s="236" t="s">
        <v>157</v>
      </c>
      <c r="H127" s="237">
        <v>6.75</v>
      </c>
      <c r="I127" s="238"/>
      <c r="J127" s="237">
        <f>ROUND(I127*H127,3)</f>
        <v>0</v>
      </c>
      <c r="K127" s="239"/>
      <c r="L127" s="41"/>
      <c r="M127" s="240" t="s">
        <v>1</v>
      </c>
      <c r="N127" s="241" t="s">
        <v>43</v>
      </c>
      <c r="O127" s="88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139</v>
      </c>
      <c r="AT127" s="244" t="s">
        <v>135</v>
      </c>
      <c r="AU127" s="244" t="s">
        <v>140</v>
      </c>
      <c r="AY127" s="14" t="s">
        <v>133</v>
      </c>
      <c r="BE127" s="245">
        <f>IF(N127="základná",J127,0)</f>
        <v>0</v>
      </c>
      <c r="BF127" s="245">
        <f>IF(N127="znížená",J127,0)</f>
        <v>0</v>
      </c>
      <c r="BG127" s="245">
        <f>IF(N127="zákl. prenesená",J127,0)</f>
        <v>0</v>
      </c>
      <c r="BH127" s="245">
        <f>IF(N127="zníž. prenesená",J127,0)</f>
        <v>0</v>
      </c>
      <c r="BI127" s="245">
        <f>IF(N127="nulová",J127,0)</f>
        <v>0</v>
      </c>
      <c r="BJ127" s="14" t="s">
        <v>140</v>
      </c>
      <c r="BK127" s="246">
        <f>ROUND(I127*H127,3)</f>
        <v>0</v>
      </c>
      <c r="BL127" s="14" t="s">
        <v>139</v>
      </c>
      <c r="BM127" s="244" t="s">
        <v>216</v>
      </c>
    </row>
    <row r="128" s="2" customFormat="1" ht="21.75" customHeight="1">
      <c r="A128" s="35"/>
      <c r="B128" s="36"/>
      <c r="C128" s="233" t="s">
        <v>139</v>
      </c>
      <c r="D128" s="233" t="s">
        <v>135</v>
      </c>
      <c r="E128" s="234" t="s">
        <v>217</v>
      </c>
      <c r="F128" s="235" t="s">
        <v>218</v>
      </c>
      <c r="G128" s="236" t="s">
        <v>157</v>
      </c>
      <c r="H128" s="237">
        <v>6.75</v>
      </c>
      <c r="I128" s="238"/>
      <c r="J128" s="237">
        <f>ROUND(I128*H128,3)</f>
        <v>0</v>
      </c>
      <c r="K128" s="239"/>
      <c r="L128" s="41"/>
      <c r="M128" s="240" t="s">
        <v>1</v>
      </c>
      <c r="N128" s="241" t="s">
        <v>43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139</v>
      </c>
      <c r="AT128" s="244" t="s">
        <v>135</v>
      </c>
      <c r="AU128" s="244" t="s">
        <v>140</v>
      </c>
      <c r="AY128" s="14" t="s">
        <v>133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4" t="s">
        <v>140</v>
      </c>
      <c r="BK128" s="246">
        <f>ROUND(I128*H128,3)</f>
        <v>0</v>
      </c>
      <c r="BL128" s="14" t="s">
        <v>139</v>
      </c>
      <c r="BM128" s="244" t="s">
        <v>219</v>
      </c>
    </row>
    <row r="129" s="2" customFormat="1" ht="16.5" customHeight="1">
      <c r="A129" s="35"/>
      <c r="B129" s="36"/>
      <c r="C129" s="233" t="s">
        <v>154</v>
      </c>
      <c r="D129" s="233" t="s">
        <v>135</v>
      </c>
      <c r="E129" s="234" t="s">
        <v>220</v>
      </c>
      <c r="F129" s="235" t="s">
        <v>221</v>
      </c>
      <c r="G129" s="236" t="s">
        <v>157</v>
      </c>
      <c r="H129" s="237">
        <v>19.109999999999999</v>
      </c>
      <c r="I129" s="238"/>
      <c r="J129" s="237">
        <f>ROUND(I129*H129,3)</f>
        <v>0</v>
      </c>
      <c r="K129" s="239"/>
      <c r="L129" s="41"/>
      <c r="M129" s="240" t="s">
        <v>1</v>
      </c>
      <c r="N129" s="241" t="s">
        <v>43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139</v>
      </c>
      <c r="AT129" s="244" t="s">
        <v>135</v>
      </c>
      <c r="AU129" s="244" t="s">
        <v>140</v>
      </c>
      <c r="AY129" s="14" t="s">
        <v>133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140</v>
      </c>
      <c r="BK129" s="246">
        <f>ROUND(I129*H129,3)</f>
        <v>0</v>
      </c>
      <c r="BL129" s="14" t="s">
        <v>139</v>
      </c>
      <c r="BM129" s="244" t="s">
        <v>222</v>
      </c>
    </row>
    <row r="130" s="2" customFormat="1" ht="33" customHeight="1">
      <c r="A130" s="35"/>
      <c r="B130" s="36"/>
      <c r="C130" s="233" t="s">
        <v>159</v>
      </c>
      <c r="D130" s="233" t="s">
        <v>135</v>
      </c>
      <c r="E130" s="234" t="s">
        <v>223</v>
      </c>
      <c r="F130" s="235" t="s">
        <v>224</v>
      </c>
      <c r="G130" s="236" t="s">
        <v>157</v>
      </c>
      <c r="H130" s="237">
        <v>19.109999999999999</v>
      </c>
      <c r="I130" s="238"/>
      <c r="J130" s="237">
        <f>ROUND(I130*H130,3)</f>
        <v>0</v>
      </c>
      <c r="K130" s="239"/>
      <c r="L130" s="41"/>
      <c r="M130" s="240" t="s">
        <v>1</v>
      </c>
      <c r="N130" s="241" t="s">
        <v>43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139</v>
      </c>
      <c r="AT130" s="244" t="s">
        <v>135</v>
      </c>
      <c r="AU130" s="244" t="s">
        <v>140</v>
      </c>
      <c r="AY130" s="14" t="s">
        <v>133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140</v>
      </c>
      <c r="BK130" s="246">
        <f>ROUND(I130*H130,3)</f>
        <v>0</v>
      </c>
      <c r="BL130" s="14" t="s">
        <v>139</v>
      </c>
      <c r="BM130" s="244" t="s">
        <v>225</v>
      </c>
    </row>
    <row r="131" s="2" customFormat="1" ht="21.75" customHeight="1">
      <c r="A131" s="35"/>
      <c r="B131" s="36"/>
      <c r="C131" s="233" t="s">
        <v>163</v>
      </c>
      <c r="D131" s="233" t="s">
        <v>135</v>
      </c>
      <c r="E131" s="234" t="s">
        <v>226</v>
      </c>
      <c r="F131" s="235" t="s">
        <v>227</v>
      </c>
      <c r="G131" s="236" t="s">
        <v>157</v>
      </c>
      <c r="H131" s="237">
        <v>460.73000000000002</v>
      </c>
      <c r="I131" s="238"/>
      <c r="J131" s="237">
        <f>ROUND(I131*H131,3)</f>
        <v>0</v>
      </c>
      <c r="K131" s="239"/>
      <c r="L131" s="41"/>
      <c r="M131" s="240" t="s">
        <v>1</v>
      </c>
      <c r="N131" s="241" t="s">
        <v>43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139</v>
      </c>
      <c r="AT131" s="244" t="s">
        <v>135</v>
      </c>
      <c r="AU131" s="244" t="s">
        <v>140</v>
      </c>
      <c r="AY131" s="14" t="s">
        <v>133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140</v>
      </c>
      <c r="BK131" s="246">
        <f>ROUND(I131*H131,3)</f>
        <v>0</v>
      </c>
      <c r="BL131" s="14" t="s">
        <v>139</v>
      </c>
      <c r="BM131" s="244" t="s">
        <v>228</v>
      </c>
    </row>
    <row r="132" s="2" customFormat="1" ht="33" customHeight="1">
      <c r="A132" s="35"/>
      <c r="B132" s="36"/>
      <c r="C132" s="233" t="s">
        <v>168</v>
      </c>
      <c r="D132" s="233" t="s">
        <v>135</v>
      </c>
      <c r="E132" s="234" t="s">
        <v>229</v>
      </c>
      <c r="F132" s="235" t="s">
        <v>230</v>
      </c>
      <c r="G132" s="236" t="s">
        <v>157</v>
      </c>
      <c r="H132" s="237">
        <v>157.49500000000001</v>
      </c>
      <c r="I132" s="238"/>
      <c r="J132" s="237">
        <f>ROUND(I132*H132,3)</f>
        <v>0</v>
      </c>
      <c r="K132" s="239"/>
      <c r="L132" s="41"/>
      <c r="M132" s="240" t="s">
        <v>1</v>
      </c>
      <c r="N132" s="241" t="s">
        <v>43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139</v>
      </c>
      <c r="AT132" s="244" t="s">
        <v>135</v>
      </c>
      <c r="AU132" s="244" t="s">
        <v>140</v>
      </c>
      <c r="AY132" s="14" t="s">
        <v>133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140</v>
      </c>
      <c r="BK132" s="246">
        <f>ROUND(I132*H132,3)</f>
        <v>0</v>
      </c>
      <c r="BL132" s="14" t="s">
        <v>139</v>
      </c>
      <c r="BM132" s="244" t="s">
        <v>231</v>
      </c>
    </row>
    <row r="133" s="2" customFormat="1" ht="33" customHeight="1">
      <c r="A133" s="35"/>
      <c r="B133" s="36"/>
      <c r="C133" s="233" t="s">
        <v>152</v>
      </c>
      <c r="D133" s="233" t="s">
        <v>135</v>
      </c>
      <c r="E133" s="234" t="s">
        <v>232</v>
      </c>
      <c r="F133" s="235" t="s">
        <v>233</v>
      </c>
      <c r="G133" s="236" t="s">
        <v>157</v>
      </c>
      <c r="H133" s="237">
        <v>2677.415</v>
      </c>
      <c r="I133" s="238"/>
      <c r="J133" s="237">
        <f>ROUND(I133*H133,3)</f>
        <v>0</v>
      </c>
      <c r="K133" s="239"/>
      <c r="L133" s="41"/>
      <c r="M133" s="240" t="s">
        <v>1</v>
      </c>
      <c r="N133" s="241" t="s">
        <v>43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139</v>
      </c>
      <c r="AT133" s="244" t="s">
        <v>135</v>
      </c>
      <c r="AU133" s="244" t="s">
        <v>140</v>
      </c>
      <c r="AY133" s="14" t="s">
        <v>133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4" t="s">
        <v>140</v>
      </c>
      <c r="BK133" s="246">
        <f>ROUND(I133*H133,3)</f>
        <v>0</v>
      </c>
      <c r="BL133" s="14" t="s">
        <v>139</v>
      </c>
      <c r="BM133" s="244" t="s">
        <v>234</v>
      </c>
    </row>
    <row r="134" s="2" customFormat="1" ht="16.5" customHeight="1">
      <c r="A134" s="35"/>
      <c r="B134" s="36"/>
      <c r="C134" s="252" t="s">
        <v>175</v>
      </c>
      <c r="D134" s="252" t="s">
        <v>235</v>
      </c>
      <c r="E134" s="253" t="s">
        <v>236</v>
      </c>
      <c r="F134" s="254" t="s">
        <v>237</v>
      </c>
      <c r="G134" s="255" t="s">
        <v>178</v>
      </c>
      <c r="H134" s="256">
        <v>78.747</v>
      </c>
      <c r="I134" s="257"/>
      <c r="J134" s="256">
        <f>ROUND(I134*H134,3)</f>
        <v>0</v>
      </c>
      <c r="K134" s="258"/>
      <c r="L134" s="259"/>
      <c r="M134" s="260" t="s">
        <v>1</v>
      </c>
      <c r="N134" s="261" t="s">
        <v>43</v>
      </c>
      <c r="O134" s="88"/>
      <c r="P134" s="242">
        <f>O134*H134</f>
        <v>0</v>
      </c>
      <c r="Q134" s="242">
        <v>1</v>
      </c>
      <c r="R134" s="242">
        <f>Q134*H134</f>
        <v>78.747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168</v>
      </c>
      <c r="AT134" s="244" t="s">
        <v>235</v>
      </c>
      <c r="AU134" s="244" t="s">
        <v>140</v>
      </c>
      <c r="AY134" s="14" t="s">
        <v>133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4" t="s">
        <v>140</v>
      </c>
      <c r="BK134" s="246">
        <f>ROUND(I134*H134,3)</f>
        <v>0</v>
      </c>
      <c r="BL134" s="14" t="s">
        <v>139</v>
      </c>
      <c r="BM134" s="244" t="s">
        <v>238</v>
      </c>
    </row>
    <row r="135" s="2" customFormat="1" ht="16.5" customHeight="1">
      <c r="A135" s="35"/>
      <c r="B135" s="36"/>
      <c r="C135" s="252" t="s">
        <v>180</v>
      </c>
      <c r="D135" s="252" t="s">
        <v>235</v>
      </c>
      <c r="E135" s="253" t="s">
        <v>239</v>
      </c>
      <c r="F135" s="254" t="s">
        <v>240</v>
      </c>
      <c r="G135" s="255" t="s">
        <v>178</v>
      </c>
      <c r="H135" s="256">
        <v>157.494</v>
      </c>
      <c r="I135" s="257"/>
      <c r="J135" s="256">
        <f>ROUND(I135*H135,3)</f>
        <v>0</v>
      </c>
      <c r="K135" s="258"/>
      <c r="L135" s="259"/>
      <c r="M135" s="260" t="s">
        <v>1</v>
      </c>
      <c r="N135" s="261" t="s">
        <v>43</v>
      </c>
      <c r="O135" s="88"/>
      <c r="P135" s="242">
        <f>O135*H135</f>
        <v>0</v>
      </c>
      <c r="Q135" s="242">
        <v>1</v>
      </c>
      <c r="R135" s="242">
        <f>Q135*H135</f>
        <v>157.494</v>
      </c>
      <c r="S135" s="242">
        <v>0</v>
      </c>
      <c r="T135" s="24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168</v>
      </c>
      <c r="AT135" s="244" t="s">
        <v>235</v>
      </c>
      <c r="AU135" s="244" t="s">
        <v>140</v>
      </c>
      <c r="AY135" s="14" t="s">
        <v>133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4" t="s">
        <v>140</v>
      </c>
      <c r="BK135" s="246">
        <f>ROUND(I135*H135,3)</f>
        <v>0</v>
      </c>
      <c r="BL135" s="14" t="s">
        <v>139</v>
      </c>
      <c r="BM135" s="244" t="s">
        <v>241</v>
      </c>
    </row>
    <row r="136" s="2" customFormat="1" ht="21.75" customHeight="1">
      <c r="A136" s="35"/>
      <c r="B136" s="36"/>
      <c r="C136" s="233" t="s">
        <v>184</v>
      </c>
      <c r="D136" s="233" t="s">
        <v>135</v>
      </c>
      <c r="E136" s="234" t="s">
        <v>242</v>
      </c>
      <c r="F136" s="235" t="s">
        <v>243</v>
      </c>
      <c r="G136" s="236" t="s">
        <v>157</v>
      </c>
      <c r="H136" s="237">
        <v>618.22500000000002</v>
      </c>
      <c r="I136" s="238"/>
      <c r="J136" s="237">
        <f>ROUND(I136*H136,3)</f>
        <v>0</v>
      </c>
      <c r="K136" s="239"/>
      <c r="L136" s="41"/>
      <c r="M136" s="240" t="s">
        <v>1</v>
      </c>
      <c r="N136" s="241" t="s">
        <v>43</v>
      </c>
      <c r="O136" s="88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139</v>
      </c>
      <c r="AT136" s="244" t="s">
        <v>135</v>
      </c>
      <c r="AU136" s="244" t="s">
        <v>140</v>
      </c>
      <c r="AY136" s="14" t="s">
        <v>133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4" t="s">
        <v>140</v>
      </c>
      <c r="BK136" s="246">
        <f>ROUND(I136*H136,3)</f>
        <v>0</v>
      </c>
      <c r="BL136" s="14" t="s">
        <v>139</v>
      </c>
      <c r="BM136" s="244" t="s">
        <v>244</v>
      </c>
    </row>
    <row r="137" s="2" customFormat="1" ht="21.75" customHeight="1">
      <c r="A137" s="35"/>
      <c r="B137" s="36"/>
      <c r="C137" s="233" t="s">
        <v>188</v>
      </c>
      <c r="D137" s="233" t="s">
        <v>135</v>
      </c>
      <c r="E137" s="234" t="s">
        <v>245</v>
      </c>
      <c r="F137" s="235" t="s">
        <v>246</v>
      </c>
      <c r="G137" s="236" t="s">
        <v>157</v>
      </c>
      <c r="H137" s="237">
        <v>618.22500000000002</v>
      </c>
      <c r="I137" s="238"/>
      <c r="J137" s="237">
        <f>ROUND(I137*H137,3)</f>
        <v>0</v>
      </c>
      <c r="K137" s="239"/>
      <c r="L137" s="41"/>
      <c r="M137" s="240" t="s">
        <v>1</v>
      </c>
      <c r="N137" s="241" t="s">
        <v>43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139</v>
      </c>
      <c r="AT137" s="244" t="s">
        <v>135</v>
      </c>
      <c r="AU137" s="244" t="s">
        <v>140</v>
      </c>
      <c r="AY137" s="14" t="s">
        <v>133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4" t="s">
        <v>140</v>
      </c>
      <c r="BK137" s="246">
        <f>ROUND(I137*H137,3)</f>
        <v>0</v>
      </c>
      <c r="BL137" s="14" t="s">
        <v>139</v>
      </c>
      <c r="BM137" s="244" t="s">
        <v>247</v>
      </c>
    </row>
    <row r="138" s="12" customFormat="1" ht="22.8" customHeight="1">
      <c r="A138" s="12"/>
      <c r="B138" s="217"/>
      <c r="C138" s="218"/>
      <c r="D138" s="219" t="s">
        <v>76</v>
      </c>
      <c r="E138" s="231" t="s">
        <v>140</v>
      </c>
      <c r="F138" s="231" t="s">
        <v>248</v>
      </c>
      <c r="G138" s="218"/>
      <c r="H138" s="218"/>
      <c r="I138" s="221"/>
      <c r="J138" s="232">
        <f>BK138</f>
        <v>0</v>
      </c>
      <c r="K138" s="218"/>
      <c r="L138" s="223"/>
      <c r="M138" s="224"/>
      <c r="N138" s="225"/>
      <c r="O138" s="225"/>
      <c r="P138" s="226">
        <f>SUM(P139:P149)</f>
        <v>0</v>
      </c>
      <c r="Q138" s="225"/>
      <c r="R138" s="226">
        <f>SUM(R139:R149)</f>
        <v>65.470144239999996</v>
      </c>
      <c r="S138" s="225"/>
      <c r="T138" s="227">
        <f>SUM(T139:T149)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8" t="s">
        <v>85</v>
      </c>
      <c r="AT138" s="229" t="s">
        <v>76</v>
      </c>
      <c r="AU138" s="229" t="s">
        <v>85</v>
      </c>
      <c r="AY138" s="228" t="s">
        <v>133</v>
      </c>
      <c r="BK138" s="230">
        <f>SUM(BK139:BK149)</f>
        <v>0</v>
      </c>
    </row>
    <row r="139" s="2" customFormat="1" ht="21.75" customHeight="1">
      <c r="A139" s="35"/>
      <c r="B139" s="36"/>
      <c r="C139" s="233" t="s">
        <v>192</v>
      </c>
      <c r="D139" s="233" t="s">
        <v>135</v>
      </c>
      <c r="E139" s="234" t="s">
        <v>249</v>
      </c>
      <c r="F139" s="235" t="s">
        <v>250</v>
      </c>
      <c r="G139" s="236" t="s">
        <v>157</v>
      </c>
      <c r="H139" s="237">
        <v>6.75</v>
      </c>
      <c r="I139" s="238"/>
      <c r="J139" s="237">
        <f>ROUND(I139*H139,3)</f>
        <v>0</v>
      </c>
      <c r="K139" s="239"/>
      <c r="L139" s="41"/>
      <c r="M139" s="240" t="s">
        <v>1</v>
      </c>
      <c r="N139" s="241" t="s">
        <v>43</v>
      </c>
      <c r="O139" s="88"/>
      <c r="P139" s="242">
        <f>O139*H139</f>
        <v>0</v>
      </c>
      <c r="Q139" s="242">
        <v>1.6299999999999999</v>
      </c>
      <c r="R139" s="242">
        <f>Q139*H139</f>
        <v>11.0025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139</v>
      </c>
      <c r="AT139" s="244" t="s">
        <v>135</v>
      </c>
      <c r="AU139" s="244" t="s">
        <v>140</v>
      </c>
      <c r="AY139" s="14" t="s">
        <v>133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4" t="s">
        <v>140</v>
      </c>
      <c r="BK139" s="246">
        <f>ROUND(I139*H139,3)</f>
        <v>0</v>
      </c>
      <c r="BL139" s="14" t="s">
        <v>139</v>
      </c>
      <c r="BM139" s="244" t="s">
        <v>251</v>
      </c>
    </row>
    <row r="140" s="2" customFormat="1" ht="21.75" customHeight="1">
      <c r="A140" s="35"/>
      <c r="B140" s="36"/>
      <c r="C140" s="233" t="s">
        <v>196</v>
      </c>
      <c r="D140" s="233" t="s">
        <v>135</v>
      </c>
      <c r="E140" s="234" t="s">
        <v>252</v>
      </c>
      <c r="F140" s="235" t="s">
        <v>253</v>
      </c>
      <c r="G140" s="236" t="s">
        <v>157</v>
      </c>
      <c r="H140" s="237">
        <v>19.109999999999999</v>
      </c>
      <c r="I140" s="238"/>
      <c r="J140" s="237">
        <f>ROUND(I140*H140,3)</f>
        <v>0</v>
      </c>
      <c r="K140" s="239"/>
      <c r="L140" s="41"/>
      <c r="M140" s="240" t="s">
        <v>1</v>
      </c>
      <c r="N140" s="241" t="s">
        <v>43</v>
      </c>
      <c r="O140" s="88"/>
      <c r="P140" s="242">
        <f>O140*H140</f>
        <v>0</v>
      </c>
      <c r="Q140" s="242">
        <v>1.665</v>
      </c>
      <c r="R140" s="242">
        <f>Q140*H140</f>
        <v>31.818149999999999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139</v>
      </c>
      <c r="AT140" s="244" t="s">
        <v>135</v>
      </c>
      <c r="AU140" s="244" t="s">
        <v>140</v>
      </c>
      <c r="AY140" s="14" t="s">
        <v>133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4" t="s">
        <v>140</v>
      </c>
      <c r="BK140" s="246">
        <f>ROUND(I140*H140,3)</f>
        <v>0</v>
      </c>
      <c r="BL140" s="14" t="s">
        <v>139</v>
      </c>
      <c r="BM140" s="244" t="s">
        <v>254</v>
      </c>
    </row>
    <row r="141" s="2" customFormat="1" ht="21.75" customHeight="1">
      <c r="A141" s="35"/>
      <c r="B141" s="36"/>
      <c r="C141" s="233" t="s">
        <v>200</v>
      </c>
      <c r="D141" s="233" t="s">
        <v>135</v>
      </c>
      <c r="E141" s="234" t="s">
        <v>255</v>
      </c>
      <c r="F141" s="235" t="s">
        <v>256</v>
      </c>
      <c r="G141" s="236" t="s">
        <v>138</v>
      </c>
      <c r="H141" s="237">
        <v>2355</v>
      </c>
      <c r="I141" s="238"/>
      <c r="J141" s="237">
        <f>ROUND(I141*H141,3)</f>
        <v>0</v>
      </c>
      <c r="K141" s="239"/>
      <c r="L141" s="41"/>
      <c r="M141" s="240" t="s">
        <v>1</v>
      </c>
      <c r="N141" s="241" t="s">
        <v>43</v>
      </c>
      <c r="O141" s="88"/>
      <c r="P141" s="242">
        <f>O141*H141</f>
        <v>0</v>
      </c>
      <c r="Q141" s="242">
        <v>0.00035</v>
      </c>
      <c r="R141" s="242">
        <f>Q141*H141</f>
        <v>0.82425000000000004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139</v>
      </c>
      <c r="AT141" s="244" t="s">
        <v>135</v>
      </c>
      <c r="AU141" s="244" t="s">
        <v>140</v>
      </c>
      <c r="AY141" s="14" t="s">
        <v>133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4" t="s">
        <v>140</v>
      </c>
      <c r="BK141" s="246">
        <f>ROUND(I141*H141,3)</f>
        <v>0</v>
      </c>
      <c r="BL141" s="14" t="s">
        <v>139</v>
      </c>
      <c r="BM141" s="244" t="s">
        <v>257</v>
      </c>
    </row>
    <row r="142" s="2" customFormat="1" ht="33" customHeight="1">
      <c r="A142" s="35"/>
      <c r="B142" s="36"/>
      <c r="C142" s="252" t="s">
        <v>258</v>
      </c>
      <c r="D142" s="252" t="s">
        <v>235</v>
      </c>
      <c r="E142" s="253" t="s">
        <v>259</v>
      </c>
      <c r="F142" s="254" t="s">
        <v>260</v>
      </c>
      <c r="G142" s="255" t="s">
        <v>138</v>
      </c>
      <c r="H142" s="256">
        <v>2402.0999999999999</v>
      </c>
      <c r="I142" s="257"/>
      <c r="J142" s="256">
        <f>ROUND(I142*H142,3)</f>
        <v>0</v>
      </c>
      <c r="K142" s="258"/>
      <c r="L142" s="259"/>
      <c r="M142" s="260" t="s">
        <v>1</v>
      </c>
      <c r="N142" s="261" t="s">
        <v>43</v>
      </c>
      <c r="O142" s="88"/>
      <c r="P142" s="242">
        <f>O142*H142</f>
        <v>0</v>
      </c>
      <c r="Q142" s="242">
        <v>0.00040000000000000002</v>
      </c>
      <c r="R142" s="242">
        <f>Q142*H142</f>
        <v>0.96084000000000003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168</v>
      </c>
      <c r="AT142" s="244" t="s">
        <v>235</v>
      </c>
      <c r="AU142" s="244" t="s">
        <v>140</v>
      </c>
      <c r="AY142" s="14" t="s">
        <v>133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4" t="s">
        <v>140</v>
      </c>
      <c r="BK142" s="246">
        <f>ROUND(I142*H142,3)</f>
        <v>0</v>
      </c>
      <c r="BL142" s="14" t="s">
        <v>139</v>
      </c>
      <c r="BM142" s="244" t="s">
        <v>261</v>
      </c>
    </row>
    <row r="143" s="2" customFormat="1" ht="16.5" customHeight="1">
      <c r="A143" s="35"/>
      <c r="B143" s="36"/>
      <c r="C143" s="233" t="s">
        <v>262</v>
      </c>
      <c r="D143" s="233" t="s">
        <v>135</v>
      </c>
      <c r="E143" s="234" t="s">
        <v>263</v>
      </c>
      <c r="F143" s="235" t="s">
        <v>264</v>
      </c>
      <c r="G143" s="236" t="s">
        <v>157</v>
      </c>
      <c r="H143" s="237">
        <v>5.46</v>
      </c>
      <c r="I143" s="238"/>
      <c r="J143" s="237">
        <f>ROUND(I143*H143,3)</f>
        <v>0</v>
      </c>
      <c r="K143" s="239"/>
      <c r="L143" s="41"/>
      <c r="M143" s="240" t="s">
        <v>1</v>
      </c>
      <c r="N143" s="241" t="s">
        <v>43</v>
      </c>
      <c r="O143" s="88"/>
      <c r="P143" s="242">
        <f>O143*H143</f>
        <v>0</v>
      </c>
      <c r="Q143" s="242">
        <v>1.9205000000000001</v>
      </c>
      <c r="R143" s="242">
        <f>Q143*H143</f>
        <v>10.48593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139</v>
      </c>
      <c r="AT143" s="244" t="s">
        <v>135</v>
      </c>
      <c r="AU143" s="244" t="s">
        <v>140</v>
      </c>
      <c r="AY143" s="14" t="s">
        <v>133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4" t="s">
        <v>140</v>
      </c>
      <c r="BK143" s="246">
        <f>ROUND(I143*H143,3)</f>
        <v>0</v>
      </c>
      <c r="BL143" s="14" t="s">
        <v>139</v>
      </c>
      <c r="BM143" s="244" t="s">
        <v>265</v>
      </c>
    </row>
    <row r="144" s="2" customFormat="1" ht="21.75" customHeight="1">
      <c r="A144" s="35"/>
      <c r="B144" s="36"/>
      <c r="C144" s="233" t="s">
        <v>266</v>
      </c>
      <c r="D144" s="233" t="s">
        <v>135</v>
      </c>
      <c r="E144" s="234" t="s">
        <v>267</v>
      </c>
      <c r="F144" s="235" t="s">
        <v>268</v>
      </c>
      <c r="G144" s="236" t="s">
        <v>269</v>
      </c>
      <c r="H144" s="237">
        <v>124</v>
      </c>
      <c r="I144" s="238"/>
      <c r="J144" s="237">
        <f>ROUND(I144*H144,3)</f>
        <v>0</v>
      </c>
      <c r="K144" s="239"/>
      <c r="L144" s="41"/>
      <c r="M144" s="240" t="s">
        <v>1</v>
      </c>
      <c r="N144" s="241" t="s">
        <v>43</v>
      </c>
      <c r="O144" s="88"/>
      <c r="P144" s="242">
        <f>O144*H144</f>
        <v>0</v>
      </c>
      <c r="Q144" s="242">
        <v>0.00992</v>
      </c>
      <c r="R144" s="242">
        <f>Q144*H144</f>
        <v>1.2300800000000001</v>
      </c>
      <c r="S144" s="242">
        <v>0</v>
      </c>
      <c r="T144" s="24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139</v>
      </c>
      <c r="AT144" s="244" t="s">
        <v>135</v>
      </c>
      <c r="AU144" s="244" t="s">
        <v>140</v>
      </c>
      <c r="AY144" s="14" t="s">
        <v>133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4" t="s">
        <v>140</v>
      </c>
      <c r="BK144" s="246">
        <f>ROUND(I144*H144,3)</f>
        <v>0</v>
      </c>
      <c r="BL144" s="14" t="s">
        <v>139</v>
      </c>
      <c r="BM144" s="244" t="s">
        <v>270</v>
      </c>
    </row>
    <row r="145" s="2" customFormat="1" ht="21.75" customHeight="1">
      <c r="A145" s="35"/>
      <c r="B145" s="36"/>
      <c r="C145" s="233" t="s">
        <v>7</v>
      </c>
      <c r="D145" s="233" t="s">
        <v>135</v>
      </c>
      <c r="E145" s="234" t="s">
        <v>271</v>
      </c>
      <c r="F145" s="235" t="s">
        <v>272</v>
      </c>
      <c r="G145" s="236" t="s">
        <v>269</v>
      </c>
      <c r="H145" s="237">
        <v>32</v>
      </c>
      <c r="I145" s="238"/>
      <c r="J145" s="237">
        <f>ROUND(I145*H145,3)</f>
        <v>0</v>
      </c>
      <c r="K145" s="239"/>
      <c r="L145" s="41"/>
      <c r="M145" s="240" t="s">
        <v>1</v>
      </c>
      <c r="N145" s="241" t="s">
        <v>43</v>
      </c>
      <c r="O145" s="88"/>
      <c r="P145" s="242">
        <f>O145*H145</f>
        <v>0</v>
      </c>
      <c r="Q145" s="242">
        <v>0.017979999999999999</v>
      </c>
      <c r="R145" s="242">
        <f>Q145*H145</f>
        <v>0.57535999999999998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139</v>
      </c>
      <c r="AT145" s="244" t="s">
        <v>135</v>
      </c>
      <c r="AU145" s="244" t="s">
        <v>140</v>
      </c>
      <c r="AY145" s="14" t="s">
        <v>133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4" t="s">
        <v>140</v>
      </c>
      <c r="BK145" s="246">
        <f>ROUND(I145*H145,3)</f>
        <v>0</v>
      </c>
      <c r="BL145" s="14" t="s">
        <v>139</v>
      </c>
      <c r="BM145" s="244" t="s">
        <v>273</v>
      </c>
    </row>
    <row r="146" s="2" customFormat="1" ht="21.75" customHeight="1">
      <c r="A146" s="35"/>
      <c r="B146" s="36"/>
      <c r="C146" s="233" t="s">
        <v>274</v>
      </c>
      <c r="D146" s="233" t="s">
        <v>135</v>
      </c>
      <c r="E146" s="234" t="s">
        <v>275</v>
      </c>
      <c r="F146" s="235" t="s">
        <v>276</v>
      </c>
      <c r="G146" s="236" t="s">
        <v>138</v>
      </c>
      <c r="H146" s="237">
        <v>2055</v>
      </c>
      <c r="I146" s="238"/>
      <c r="J146" s="237">
        <f>ROUND(I146*H146,3)</f>
        <v>0</v>
      </c>
      <c r="K146" s="239"/>
      <c r="L146" s="41"/>
      <c r="M146" s="240" t="s">
        <v>1</v>
      </c>
      <c r="N146" s="241" t="s">
        <v>43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139</v>
      </c>
      <c r="AT146" s="244" t="s">
        <v>135</v>
      </c>
      <c r="AU146" s="244" t="s">
        <v>140</v>
      </c>
      <c r="AY146" s="14" t="s">
        <v>133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4" t="s">
        <v>140</v>
      </c>
      <c r="BK146" s="246">
        <f>ROUND(I146*H146,3)</f>
        <v>0</v>
      </c>
      <c r="BL146" s="14" t="s">
        <v>139</v>
      </c>
      <c r="BM146" s="244" t="s">
        <v>277</v>
      </c>
    </row>
    <row r="147" s="2" customFormat="1" ht="16.5" customHeight="1">
      <c r="A147" s="35"/>
      <c r="B147" s="36"/>
      <c r="C147" s="233" t="s">
        <v>278</v>
      </c>
      <c r="D147" s="233" t="s">
        <v>135</v>
      </c>
      <c r="E147" s="234" t="s">
        <v>279</v>
      </c>
      <c r="F147" s="235" t="s">
        <v>280</v>
      </c>
      <c r="G147" s="236" t="s">
        <v>157</v>
      </c>
      <c r="H147" s="237">
        <v>0.432</v>
      </c>
      <c r="I147" s="238"/>
      <c r="J147" s="237">
        <f>ROUND(I147*H147,3)</f>
        <v>0</v>
      </c>
      <c r="K147" s="239"/>
      <c r="L147" s="41"/>
      <c r="M147" s="240" t="s">
        <v>1</v>
      </c>
      <c r="N147" s="241" t="s">
        <v>43</v>
      </c>
      <c r="O147" s="88"/>
      <c r="P147" s="242">
        <f>O147*H147</f>
        <v>0</v>
      </c>
      <c r="Q147" s="242">
        <v>2.0663999999999998</v>
      </c>
      <c r="R147" s="242">
        <f>Q147*H147</f>
        <v>0.89268479999999994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139</v>
      </c>
      <c r="AT147" s="244" t="s">
        <v>135</v>
      </c>
      <c r="AU147" s="244" t="s">
        <v>140</v>
      </c>
      <c r="AY147" s="14" t="s">
        <v>133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4" t="s">
        <v>140</v>
      </c>
      <c r="BK147" s="246">
        <f>ROUND(I147*H147,3)</f>
        <v>0</v>
      </c>
      <c r="BL147" s="14" t="s">
        <v>139</v>
      </c>
      <c r="BM147" s="244" t="s">
        <v>281</v>
      </c>
    </row>
    <row r="148" s="2" customFormat="1" ht="16.5" customHeight="1">
      <c r="A148" s="35"/>
      <c r="B148" s="36"/>
      <c r="C148" s="233" t="s">
        <v>282</v>
      </c>
      <c r="D148" s="233" t="s">
        <v>135</v>
      </c>
      <c r="E148" s="234" t="s">
        <v>283</v>
      </c>
      <c r="F148" s="235" t="s">
        <v>284</v>
      </c>
      <c r="G148" s="236" t="s">
        <v>157</v>
      </c>
      <c r="H148" s="237">
        <v>2.3039999999999998</v>
      </c>
      <c r="I148" s="238"/>
      <c r="J148" s="237">
        <f>ROUND(I148*H148,3)</f>
        <v>0</v>
      </c>
      <c r="K148" s="239"/>
      <c r="L148" s="41"/>
      <c r="M148" s="240" t="s">
        <v>1</v>
      </c>
      <c r="N148" s="241" t="s">
        <v>43</v>
      </c>
      <c r="O148" s="88"/>
      <c r="P148" s="242">
        <f>O148*H148</f>
        <v>0</v>
      </c>
      <c r="Q148" s="242">
        <v>2.20099</v>
      </c>
      <c r="R148" s="242">
        <f>Q148*H148</f>
        <v>5.0710809599999997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139</v>
      </c>
      <c r="AT148" s="244" t="s">
        <v>135</v>
      </c>
      <c r="AU148" s="244" t="s">
        <v>140</v>
      </c>
      <c r="AY148" s="14" t="s">
        <v>133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4" t="s">
        <v>140</v>
      </c>
      <c r="BK148" s="246">
        <f>ROUND(I148*H148,3)</f>
        <v>0</v>
      </c>
      <c r="BL148" s="14" t="s">
        <v>139</v>
      </c>
      <c r="BM148" s="244" t="s">
        <v>285</v>
      </c>
    </row>
    <row r="149" s="2" customFormat="1" ht="16.5" customHeight="1">
      <c r="A149" s="35"/>
      <c r="B149" s="36"/>
      <c r="C149" s="233" t="s">
        <v>286</v>
      </c>
      <c r="D149" s="233" t="s">
        <v>135</v>
      </c>
      <c r="E149" s="234" t="s">
        <v>287</v>
      </c>
      <c r="F149" s="235" t="s">
        <v>288</v>
      </c>
      <c r="G149" s="236" t="s">
        <v>157</v>
      </c>
      <c r="H149" s="237">
        <v>1.1519999999999999</v>
      </c>
      <c r="I149" s="238"/>
      <c r="J149" s="237">
        <f>ROUND(I149*H149,3)</f>
        <v>0</v>
      </c>
      <c r="K149" s="239"/>
      <c r="L149" s="41"/>
      <c r="M149" s="240" t="s">
        <v>1</v>
      </c>
      <c r="N149" s="241" t="s">
        <v>43</v>
      </c>
      <c r="O149" s="88"/>
      <c r="P149" s="242">
        <f>O149*H149</f>
        <v>0</v>
      </c>
      <c r="Q149" s="242">
        <v>2.2649900000000001</v>
      </c>
      <c r="R149" s="242">
        <f>Q149*H149</f>
        <v>2.6092684799999999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139</v>
      </c>
      <c r="AT149" s="244" t="s">
        <v>135</v>
      </c>
      <c r="AU149" s="244" t="s">
        <v>140</v>
      </c>
      <c r="AY149" s="14" t="s">
        <v>133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4" t="s">
        <v>140</v>
      </c>
      <c r="BK149" s="246">
        <f>ROUND(I149*H149,3)</f>
        <v>0</v>
      </c>
      <c r="BL149" s="14" t="s">
        <v>139</v>
      </c>
      <c r="BM149" s="244" t="s">
        <v>289</v>
      </c>
    </row>
    <row r="150" s="12" customFormat="1" ht="22.8" customHeight="1">
      <c r="A150" s="12"/>
      <c r="B150" s="217"/>
      <c r="C150" s="218"/>
      <c r="D150" s="219" t="s">
        <v>76</v>
      </c>
      <c r="E150" s="231" t="s">
        <v>154</v>
      </c>
      <c r="F150" s="231" t="s">
        <v>290</v>
      </c>
      <c r="G150" s="218"/>
      <c r="H150" s="218"/>
      <c r="I150" s="221"/>
      <c r="J150" s="232">
        <f>BK150</f>
        <v>0</v>
      </c>
      <c r="K150" s="218"/>
      <c r="L150" s="223"/>
      <c r="M150" s="224"/>
      <c r="N150" s="225"/>
      <c r="O150" s="225"/>
      <c r="P150" s="226">
        <f>SUM(P151:P166)</f>
        <v>0</v>
      </c>
      <c r="Q150" s="225"/>
      <c r="R150" s="226">
        <f>SUM(R151:R166)</f>
        <v>1943.4260000000004</v>
      </c>
      <c r="S150" s="225"/>
      <c r="T150" s="227">
        <f>SUM(T151:T166)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8" t="s">
        <v>85</v>
      </c>
      <c r="AT150" s="229" t="s">
        <v>76</v>
      </c>
      <c r="AU150" s="229" t="s">
        <v>85</v>
      </c>
      <c r="AY150" s="228" t="s">
        <v>133</v>
      </c>
      <c r="BK150" s="230">
        <f>SUM(BK151:BK166)</f>
        <v>0</v>
      </c>
    </row>
    <row r="151" s="2" customFormat="1" ht="16.5" customHeight="1">
      <c r="A151" s="35"/>
      <c r="B151" s="36"/>
      <c r="C151" s="233" t="s">
        <v>291</v>
      </c>
      <c r="D151" s="233" t="s">
        <v>135</v>
      </c>
      <c r="E151" s="234" t="s">
        <v>292</v>
      </c>
      <c r="F151" s="235" t="s">
        <v>293</v>
      </c>
      <c r="G151" s="236" t="s">
        <v>138</v>
      </c>
      <c r="H151" s="237">
        <v>120</v>
      </c>
      <c r="I151" s="238"/>
      <c r="J151" s="237">
        <f>ROUND(I151*H151,3)</f>
        <v>0</v>
      </c>
      <c r="K151" s="239"/>
      <c r="L151" s="41"/>
      <c r="M151" s="240" t="s">
        <v>1</v>
      </c>
      <c r="N151" s="241" t="s">
        <v>43</v>
      </c>
      <c r="O151" s="88"/>
      <c r="P151" s="242">
        <f>O151*H151</f>
        <v>0</v>
      </c>
      <c r="Q151" s="242">
        <v>0.66720000000000002</v>
      </c>
      <c r="R151" s="242">
        <f>Q151*H151</f>
        <v>80.064000000000007</v>
      </c>
      <c r="S151" s="242">
        <v>0</v>
      </c>
      <c r="T151" s="24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139</v>
      </c>
      <c r="AT151" s="244" t="s">
        <v>135</v>
      </c>
      <c r="AU151" s="244" t="s">
        <v>140</v>
      </c>
      <c r="AY151" s="14" t="s">
        <v>133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4" t="s">
        <v>140</v>
      </c>
      <c r="BK151" s="246">
        <f>ROUND(I151*H151,3)</f>
        <v>0</v>
      </c>
      <c r="BL151" s="14" t="s">
        <v>139</v>
      </c>
      <c r="BM151" s="244" t="s">
        <v>294</v>
      </c>
    </row>
    <row r="152" s="2" customFormat="1" ht="21.75" customHeight="1">
      <c r="A152" s="35"/>
      <c r="B152" s="36"/>
      <c r="C152" s="233" t="s">
        <v>295</v>
      </c>
      <c r="D152" s="233" t="s">
        <v>135</v>
      </c>
      <c r="E152" s="234" t="s">
        <v>296</v>
      </c>
      <c r="F152" s="235" t="s">
        <v>297</v>
      </c>
      <c r="G152" s="236" t="s">
        <v>138</v>
      </c>
      <c r="H152" s="237">
        <v>792</v>
      </c>
      <c r="I152" s="238"/>
      <c r="J152" s="237">
        <f>ROUND(I152*H152,3)</f>
        <v>0</v>
      </c>
      <c r="K152" s="239"/>
      <c r="L152" s="41"/>
      <c r="M152" s="240" t="s">
        <v>1</v>
      </c>
      <c r="N152" s="241" t="s">
        <v>43</v>
      </c>
      <c r="O152" s="88"/>
      <c r="P152" s="242">
        <f>O152*H152</f>
        <v>0</v>
      </c>
      <c r="Q152" s="242">
        <v>0.29160000000000003</v>
      </c>
      <c r="R152" s="242">
        <f>Q152*H152</f>
        <v>230.94720000000001</v>
      </c>
      <c r="S152" s="242">
        <v>0</v>
      </c>
      <c r="T152" s="24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139</v>
      </c>
      <c r="AT152" s="244" t="s">
        <v>135</v>
      </c>
      <c r="AU152" s="244" t="s">
        <v>140</v>
      </c>
      <c r="AY152" s="14" t="s">
        <v>133</v>
      </c>
      <c r="BE152" s="245">
        <f>IF(N152="základná",J152,0)</f>
        <v>0</v>
      </c>
      <c r="BF152" s="245">
        <f>IF(N152="znížená",J152,0)</f>
        <v>0</v>
      </c>
      <c r="BG152" s="245">
        <f>IF(N152="zákl. prenesená",J152,0)</f>
        <v>0</v>
      </c>
      <c r="BH152" s="245">
        <f>IF(N152="zníž. prenesená",J152,0)</f>
        <v>0</v>
      </c>
      <c r="BI152" s="245">
        <f>IF(N152="nulová",J152,0)</f>
        <v>0</v>
      </c>
      <c r="BJ152" s="14" t="s">
        <v>140</v>
      </c>
      <c r="BK152" s="246">
        <f>ROUND(I152*H152,3)</f>
        <v>0</v>
      </c>
      <c r="BL152" s="14" t="s">
        <v>139</v>
      </c>
      <c r="BM152" s="244" t="s">
        <v>298</v>
      </c>
    </row>
    <row r="153" s="2" customFormat="1" ht="33" customHeight="1">
      <c r="A153" s="35"/>
      <c r="B153" s="36"/>
      <c r="C153" s="233" t="s">
        <v>299</v>
      </c>
      <c r="D153" s="233" t="s">
        <v>135</v>
      </c>
      <c r="E153" s="234" t="s">
        <v>300</v>
      </c>
      <c r="F153" s="235" t="s">
        <v>301</v>
      </c>
      <c r="G153" s="236" t="s">
        <v>138</v>
      </c>
      <c r="H153" s="237">
        <v>792</v>
      </c>
      <c r="I153" s="238"/>
      <c r="J153" s="237">
        <f>ROUND(I153*H153,3)</f>
        <v>0</v>
      </c>
      <c r="K153" s="239"/>
      <c r="L153" s="41"/>
      <c r="M153" s="240" t="s">
        <v>1</v>
      </c>
      <c r="N153" s="241" t="s">
        <v>43</v>
      </c>
      <c r="O153" s="88"/>
      <c r="P153" s="242">
        <f>O153*H153</f>
        <v>0</v>
      </c>
      <c r="Q153" s="242">
        <v>0.29160000000000003</v>
      </c>
      <c r="R153" s="242">
        <f>Q153*H153</f>
        <v>230.94720000000001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139</v>
      </c>
      <c r="AT153" s="244" t="s">
        <v>135</v>
      </c>
      <c r="AU153" s="244" t="s">
        <v>140</v>
      </c>
      <c r="AY153" s="14" t="s">
        <v>133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4" t="s">
        <v>140</v>
      </c>
      <c r="BK153" s="246">
        <f>ROUND(I153*H153,3)</f>
        <v>0</v>
      </c>
      <c r="BL153" s="14" t="s">
        <v>139</v>
      </c>
      <c r="BM153" s="244" t="s">
        <v>302</v>
      </c>
    </row>
    <row r="154" s="2" customFormat="1" ht="21.75" customHeight="1">
      <c r="A154" s="35"/>
      <c r="B154" s="36"/>
      <c r="C154" s="233" t="s">
        <v>303</v>
      </c>
      <c r="D154" s="233" t="s">
        <v>135</v>
      </c>
      <c r="E154" s="234" t="s">
        <v>304</v>
      </c>
      <c r="F154" s="235" t="s">
        <v>305</v>
      </c>
      <c r="G154" s="236" t="s">
        <v>138</v>
      </c>
      <c r="H154" s="237">
        <v>350</v>
      </c>
      <c r="I154" s="238"/>
      <c r="J154" s="237">
        <f>ROUND(I154*H154,3)</f>
        <v>0</v>
      </c>
      <c r="K154" s="239"/>
      <c r="L154" s="41"/>
      <c r="M154" s="240" t="s">
        <v>1</v>
      </c>
      <c r="N154" s="241" t="s">
        <v>43</v>
      </c>
      <c r="O154" s="88"/>
      <c r="P154" s="242">
        <f>O154*H154</f>
        <v>0</v>
      </c>
      <c r="Q154" s="242">
        <v>0.38624999999999998</v>
      </c>
      <c r="R154" s="242">
        <f>Q154*H154</f>
        <v>135.1875</v>
      </c>
      <c r="S154" s="242">
        <v>0</v>
      </c>
      <c r="T154" s="24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139</v>
      </c>
      <c r="AT154" s="244" t="s">
        <v>135</v>
      </c>
      <c r="AU154" s="244" t="s">
        <v>140</v>
      </c>
      <c r="AY154" s="14" t="s">
        <v>133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4" t="s">
        <v>140</v>
      </c>
      <c r="BK154" s="246">
        <f>ROUND(I154*H154,3)</f>
        <v>0</v>
      </c>
      <c r="BL154" s="14" t="s">
        <v>139</v>
      </c>
      <c r="BM154" s="244" t="s">
        <v>306</v>
      </c>
    </row>
    <row r="155" s="2" customFormat="1" ht="21.75" customHeight="1">
      <c r="A155" s="35"/>
      <c r="B155" s="36"/>
      <c r="C155" s="233" t="s">
        <v>307</v>
      </c>
      <c r="D155" s="233" t="s">
        <v>135</v>
      </c>
      <c r="E155" s="234" t="s">
        <v>308</v>
      </c>
      <c r="F155" s="235" t="s">
        <v>309</v>
      </c>
      <c r="G155" s="236" t="s">
        <v>138</v>
      </c>
      <c r="H155" s="237">
        <v>350</v>
      </c>
      <c r="I155" s="238"/>
      <c r="J155" s="237">
        <f>ROUND(I155*H155,3)</f>
        <v>0</v>
      </c>
      <c r="K155" s="239"/>
      <c r="L155" s="41"/>
      <c r="M155" s="240" t="s">
        <v>1</v>
      </c>
      <c r="N155" s="241" t="s">
        <v>43</v>
      </c>
      <c r="O155" s="88"/>
      <c r="P155" s="242">
        <f>O155*H155</f>
        <v>0</v>
      </c>
      <c r="Q155" s="242">
        <v>0.067849999999999994</v>
      </c>
      <c r="R155" s="242">
        <f>Q155*H155</f>
        <v>23.747499999999999</v>
      </c>
      <c r="S155" s="242">
        <v>0</v>
      </c>
      <c r="T155" s="24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139</v>
      </c>
      <c r="AT155" s="244" t="s">
        <v>135</v>
      </c>
      <c r="AU155" s="244" t="s">
        <v>140</v>
      </c>
      <c r="AY155" s="14" t="s">
        <v>133</v>
      </c>
      <c r="BE155" s="245">
        <f>IF(N155="základná",J155,0)</f>
        <v>0</v>
      </c>
      <c r="BF155" s="245">
        <f>IF(N155="znížená",J155,0)</f>
        <v>0</v>
      </c>
      <c r="BG155" s="245">
        <f>IF(N155="zákl. prenesená",J155,0)</f>
        <v>0</v>
      </c>
      <c r="BH155" s="245">
        <f>IF(N155="zníž. prenesená",J155,0)</f>
        <v>0</v>
      </c>
      <c r="BI155" s="245">
        <f>IF(N155="nulová",J155,0)</f>
        <v>0</v>
      </c>
      <c r="BJ155" s="14" t="s">
        <v>140</v>
      </c>
      <c r="BK155" s="246">
        <f>ROUND(I155*H155,3)</f>
        <v>0</v>
      </c>
      <c r="BL155" s="14" t="s">
        <v>139</v>
      </c>
      <c r="BM155" s="244" t="s">
        <v>310</v>
      </c>
    </row>
    <row r="156" s="2" customFormat="1" ht="21.75" customHeight="1">
      <c r="A156" s="35"/>
      <c r="B156" s="36"/>
      <c r="C156" s="233" t="s">
        <v>311</v>
      </c>
      <c r="D156" s="233" t="s">
        <v>135</v>
      </c>
      <c r="E156" s="234" t="s">
        <v>312</v>
      </c>
      <c r="F156" s="235" t="s">
        <v>313</v>
      </c>
      <c r="G156" s="236" t="s">
        <v>138</v>
      </c>
      <c r="H156" s="237">
        <v>350</v>
      </c>
      <c r="I156" s="238"/>
      <c r="J156" s="237">
        <f>ROUND(I156*H156,3)</f>
        <v>0</v>
      </c>
      <c r="K156" s="239"/>
      <c r="L156" s="41"/>
      <c r="M156" s="240" t="s">
        <v>1</v>
      </c>
      <c r="N156" s="241" t="s">
        <v>43</v>
      </c>
      <c r="O156" s="88"/>
      <c r="P156" s="242">
        <f>O156*H156</f>
        <v>0</v>
      </c>
      <c r="Q156" s="242">
        <v>0.067849999999999994</v>
      </c>
      <c r="R156" s="242">
        <f>Q156*H156</f>
        <v>23.747499999999999</v>
      </c>
      <c r="S156" s="242">
        <v>0</v>
      </c>
      <c r="T156" s="24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4" t="s">
        <v>139</v>
      </c>
      <c r="AT156" s="244" t="s">
        <v>135</v>
      </c>
      <c r="AU156" s="244" t="s">
        <v>140</v>
      </c>
      <c r="AY156" s="14" t="s">
        <v>133</v>
      </c>
      <c r="BE156" s="245">
        <f>IF(N156="základná",J156,0)</f>
        <v>0</v>
      </c>
      <c r="BF156" s="245">
        <f>IF(N156="znížená",J156,0)</f>
        <v>0</v>
      </c>
      <c r="BG156" s="245">
        <f>IF(N156="zákl. prenesená",J156,0)</f>
        <v>0</v>
      </c>
      <c r="BH156" s="245">
        <f>IF(N156="zníž. prenesená",J156,0)</f>
        <v>0</v>
      </c>
      <c r="BI156" s="245">
        <f>IF(N156="nulová",J156,0)</f>
        <v>0</v>
      </c>
      <c r="BJ156" s="14" t="s">
        <v>140</v>
      </c>
      <c r="BK156" s="246">
        <f>ROUND(I156*H156,3)</f>
        <v>0</v>
      </c>
      <c r="BL156" s="14" t="s">
        <v>139</v>
      </c>
      <c r="BM156" s="244" t="s">
        <v>314</v>
      </c>
    </row>
    <row r="157" s="2" customFormat="1" ht="21.75" customHeight="1">
      <c r="A157" s="35"/>
      <c r="B157" s="36"/>
      <c r="C157" s="233" t="s">
        <v>315</v>
      </c>
      <c r="D157" s="233" t="s">
        <v>135</v>
      </c>
      <c r="E157" s="234" t="s">
        <v>316</v>
      </c>
      <c r="F157" s="235" t="s">
        <v>317</v>
      </c>
      <c r="G157" s="236" t="s">
        <v>138</v>
      </c>
      <c r="H157" s="237">
        <v>793</v>
      </c>
      <c r="I157" s="238"/>
      <c r="J157" s="237">
        <f>ROUND(I157*H157,3)</f>
        <v>0</v>
      </c>
      <c r="K157" s="239"/>
      <c r="L157" s="41"/>
      <c r="M157" s="240" t="s">
        <v>1</v>
      </c>
      <c r="N157" s="241" t="s">
        <v>43</v>
      </c>
      <c r="O157" s="88"/>
      <c r="P157" s="242">
        <f>O157*H157</f>
        <v>0</v>
      </c>
      <c r="Q157" s="242">
        <v>0.088029999999999997</v>
      </c>
      <c r="R157" s="242">
        <f>Q157*H157</f>
        <v>69.807789999999997</v>
      </c>
      <c r="S157" s="242">
        <v>0</v>
      </c>
      <c r="T157" s="24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4" t="s">
        <v>139</v>
      </c>
      <c r="AT157" s="244" t="s">
        <v>135</v>
      </c>
      <c r="AU157" s="244" t="s">
        <v>140</v>
      </c>
      <c r="AY157" s="14" t="s">
        <v>133</v>
      </c>
      <c r="BE157" s="245">
        <f>IF(N157="základná",J157,0)</f>
        <v>0</v>
      </c>
      <c r="BF157" s="245">
        <f>IF(N157="znížená",J157,0)</f>
        <v>0</v>
      </c>
      <c r="BG157" s="245">
        <f>IF(N157="zákl. prenesená",J157,0)</f>
        <v>0</v>
      </c>
      <c r="BH157" s="245">
        <f>IF(N157="zníž. prenesená",J157,0)</f>
        <v>0</v>
      </c>
      <c r="BI157" s="245">
        <f>IF(N157="nulová",J157,0)</f>
        <v>0</v>
      </c>
      <c r="BJ157" s="14" t="s">
        <v>140</v>
      </c>
      <c r="BK157" s="246">
        <f>ROUND(I157*H157,3)</f>
        <v>0</v>
      </c>
      <c r="BL157" s="14" t="s">
        <v>139</v>
      </c>
      <c r="BM157" s="244" t="s">
        <v>318</v>
      </c>
    </row>
    <row r="158" s="2" customFormat="1" ht="21.75" customHeight="1">
      <c r="A158" s="35"/>
      <c r="B158" s="36"/>
      <c r="C158" s="233" t="s">
        <v>319</v>
      </c>
      <c r="D158" s="233" t="s">
        <v>135</v>
      </c>
      <c r="E158" s="234" t="s">
        <v>320</v>
      </c>
      <c r="F158" s="235" t="s">
        <v>321</v>
      </c>
      <c r="G158" s="236" t="s">
        <v>138</v>
      </c>
      <c r="H158" s="237">
        <v>350</v>
      </c>
      <c r="I158" s="238"/>
      <c r="J158" s="237">
        <f>ROUND(I158*H158,3)</f>
        <v>0</v>
      </c>
      <c r="K158" s="239"/>
      <c r="L158" s="41"/>
      <c r="M158" s="240" t="s">
        <v>1</v>
      </c>
      <c r="N158" s="241" t="s">
        <v>43</v>
      </c>
      <c r="O158" s="88"/>
      <c r="P158" s="242">
        <f>O158*H158</f>
        <v>0</v>
      </c>
      <c r="Q158" s="242">
        <v>0.10820000000000001</v>
      </c>
      <c r="R158" s="242">
        <f>Q158*H158</f>
        <v>37.870000000000005</v>
      </c>
      <c r="S158" s="242">
        <v>0</v>
      </c>
      <c r="T158" s="24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4" t="s">
        <v>139</v>
      </c>
      <c r="AT158" s="244" t="s">
        <v>135</v>
      </c>
      <c r="AU158" s="244" t="s">
        <v>140</v>
      </c>
      <c r="AY158" s="14" t="s">
        <v>133</v>
      </c>
      <c r="BE158" s="245">
        <f>IF(N158="základná",J158,0)</f>
        <v>0</v>
      </c>
      <c r="BF158" s="245">
        <f>IF(N158="znížená",J158,0)</f>
        <v>0</v>
      </c>
      <c r="BG158" s="245">
        <f>IF(N158="zákl. prenesená",J158,0)</f>
        <v>0</v>
      </c>
      <c r="BH158" s="245">
        <f>IF(N158="zníž. prenesená",J158,0)</f>
        <v>0</v>
      </c>
      <c r="BI158" s="245">
        <f>IF(N158="nulová",J158,0)</f>
        <v>0</v>
      </c>
      <c r="BJ158" s="14" t="s">
        <v>140</v>
      </c>
      <c r="BK158" s="246">
        <f>ROUND(I158*H158,3)</f>
        <v>0</v>
      </c>
      <c r="BL158" s="14" t="s">
        <v>139</v>
      </c>
      <c r="BM158" s="244" t="s">
        <v>322</v>
      </c>
    </row>
    <row r="159" s="2" customFormat="1" ht="21.75" customHeight="1">
      <c r="A159" s="35"/>
      <c r="B159" s="36"/>
      <c r="C159" s="233" t="s">
        <v>323</v>
      </c>
      <c r="D159" s="233" t="s">
        <v>135</v>
      </c>
      <c r="E159" s="234" t="s">
        <v>324</v>
      </c>
      <c r="F159" s="235" t="s">
        <v>325</v>
      </c>
      <c r="G159" s="236" t="s">
        <v>138</v>
      </c>
      <c r="H159" s="237">
        <v>793</v>
      </c>
      <c r="I159" s="238"/>
      <c r="J159" s="237">
        <f>ROUND(I159*H159,3)</f>
        <v>0</v>
      </c>
      <c r="K159" s="239"/>
      <c r="L159" s="41"/>
      <c r="M159" s="240" t="s">
        <v>1</v>
      </c>
      <c r="N159" s="241" t="s">
        <v>43</v>
      </c>
      <c r="O159" s="88"/>
      <c r="P159" s="242">
        <f>O159*H159</f>
        <v>0</v>
      </c>
      <c r="Q159" s="242">
        <v>0.30993999999999999</v>
      </c>
      <c r="R159" s="242">
        <f>Q159*H159</f>
        <v>245.78242</v>
      </c>
      <c r="S159" s="242">
        <v>0</v>
      </c>
      <c r="T159" s="24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139</v>
      </c>
      <c r="AT159" s="244" t="s">
        <v>135</v>
      </c>
      <c r="AU159" s="244" t="s">
        <v>140</v>
      </c>
      <c r="AY159" s="14" t="s">
        <v>133</v>
      </c>
      <c r="BE159" s="245">
        <f>IF(N159="základná",J159,0)</f>
        <v>0</v>
      </c>
      <c r="BF159" s="245">
        <f>IF(N159="znížená",J159,0)</f>
        <v>0</v>
      </c>
      <c r="BG159" s="245">
        <f>IF(N159="zákl. prenesená",J159,0)</f>
        <v>0</v>
      </c>
      <c r="BH159" s="245">
        <f>IF(N159="zníž. prenesená",J159,0)</f>
        <v>0</v>
      </c>
      <c r="BI159" s="245">
        <f>IF(N159="nulová",J159,0)</f>
        <v>0</v>
      </c>
      <c r="BJ159" s="14" t="s">
        <v>140</v>
      </c>
      <c r="BK159" s="246">
        <f>ROUND(I159*H159,3)</f>
        <v>0</v>
      </c>
      <c r="BL159" s="14" t="s">
        <v>139</v>
      </c>
      <c r="BM159" s="244" t="s">
        <v>326</v>
      </c>
    </row>
    <row r="160" s="2" customFormat="1" ht="21.75" customHeight="1">
      <c r="A160" s="35"/>
      <c r="B160" s="36"/>
      <c r="C160" s="233" t="s">
        <v>327</v>
      </c>
      <c r="D160" s="233" t="s">
        <v>135</v>
      </c>
      <c r="E160" s="234" t="s">
        <v>328</v>
      </c>
      <c r="F160" s="235" t="s">
        <v>329</v>
      </c>
      <c r="G160" s="236" t="s">
        <v>138</v>
      </c>
      <c r="H160" s="237">
        <v>792</v>
      </c>
      <c r="I160" s="238"/>
      <c r="J160" s="237">
        <f>ROUND(I160*H160,3)</f>
        <v>0</v>
      </c>
      <c r="K160" s="239"/>
      <c r="L160" s="41"/>
      <c r="M160" s="240" t="s">
        <v>1</v>
      </c>
      <c r="N160" s="241" t="s">
        <v>43</v>
      </c>
      <c r="O160" s="88"/>
      <c r="P160" s="242">
        <f>O160*H160</f>
        <v>0</v>
      </c>
      <c r="Q160" s="242">
        <v>0.43097000000000002</v>
      </c>
      <c r="R160" s="242">
        <f>Q160*H160</f>
        <v>341.32823999999999</v>
      </c>
      <c r="S160" s="242">
        <v>0</v>
      </c>
      <c r="T160" s="24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4" t="s">
        <v>139</v>
      </c>
      <c r="AT160" s="244" t="s">
        <v>135</v>
      </c>
      <c r="AU160" s="244" t="s">
        <v>140</v>
      </c>
      <c r="AY160" s="14" t="s">
        <v>133</v>
      </c>
      <c r="BE160" s="245">
        <f>IF(N160="základná",J160,0)</f>
        <v>0</v>
      </c>
      <c r="BF160" s="245">
        <f>IF(N160="znížená",J160,0)</f>
        <v>0</v>
      </c>
      <c r="BG160" s="245">
        <f>IF(N160="zákl. prenesená",J160,0)</f>
        <v>0</v>
      </c>
      <c r="BH160" s="245">
        <f>IF(N160="zníž. prenesená",J160,0)</f>
        <v>0</v>
      </c>
      <c r="BI160" s="245">
        <f>IF(N160="nulová",J160,0)</f>
        <v>0</v>
      </c>
      <c r="BJ160" s="14" t="s">
        <v>140</v>
      </c>
      <c r="BK160" s="246">
        <f>ROUND(I160*H160,3)</f>
        <v>0</v>
      </c>
      <c r="BL160" s="14" t="s">
        <v>139</v>
      </c>
      <c r="BM160" s="244" t="s">
        <v>330</v>
      </c>
    </row>
    <row r="161" s="2" customFormat="1" ht="21.75" customHeight="1">
      <c r="A161" s="35"/>
      <c r="B161" s="36"/>
      <c r="C161" s="233" t="s">
        <v>331</v>
      </c>
      <c r="D161" s="233" t="s">
        <v>135</v>
      </c>
      <c r="E161" s="234" t="s">
        <v>332</v>
      </c>
      <c r="F161" s="235" t="s">
        <v>333</v>
      </c>
      <c r="G161" s="236" t="s">
        <v>138</v>
      </c>
      <c r="H161" s="237">
        <v>793</v>
      </c>
      <c r="I161" s="238"/>
      <c r="J161" s="237">
        <f>ROUND(I161*H161,3)</f>
        <v>0</v>
      </c>
      <c r="K161" s="239"/>
      <c r="L161" s="41"/>
      <c r="M161" s="240" t="s">
        <v>1</v>
      </c>
      <c r="N161" s="241" t="s">
        <v>43</v>
      </c>
      <c r="O161" s="88"/>
      <c r="P161" s="242">
        <f>O161*H161</f>
        <v>0</v>
      </c>
      <c r="Q161" s="242">
        <v>0.4108</v>
      </c>
      <c r="R161" s="242">
        <f>Q161*H161</f>
        <v>325.76440000000002</v>
      </c>
      <c r="S161" s="242">
        <v>0</v>
      </c>
      <c r="T161" s="24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4" t="s">
        <v>139</v>
      </c>
      <c r="AT161" s="244" t="s">
        <v>135</v>
      </c>
      <c r="AU161" s="244" t="s">
        <v>140</v>
      </c>
      <c r="AY161" s="14" t="s">
        <v>133</v>
      </c>
      <c r="BE161" s="245">
        <f>IF(N161="základná",J161,0)</f>
        <v>0</v>
      </c>
      <c r="BF161" s="245">
        <f>IF(N161="znížená",J161,0)</f>
        <v>0</v>
      </c>
      <c r="BG161" s="245">
        <f>IF(N161="zákl. prenesená",J161,0)</f>
        <v>0</v>
      </c>
      <c r="BH161" s="245">
        <f>IF(N161="zníž. prenesená",J161,0)</f>
        <v>0</v>
      </c>
      <c r="BI161" s="245">
        <f>IF(N161="nulová",J161,0)</f>
        <v>0</v>
      </c>
      <c r="BJ161" s="14" t="s">
        <v>140</v>
      </c>
      <c r="BK161" s="246">
        <f>ROUND(I161*H161,3)</f>
        <v>0</v>
      </c>
      <c r="BL161" s="14" t="s">
        <v>139</v>
      </c>
      <c r="BM161" s="244" t="s">
        <v>334</v>
      </c>
    </row>
    <row r="162" s="2" customFormat="1" ht="21.75" customHeight="1">
      <c r="A162" s="35"/>
      <c r="B162" s="36"/>
      <c r="C162" s="233" t="s">
        <v>335</v>
      </c>
      <c r="D162" s="233" t="s">
        <v>135</v>
      </c>
      <c r="E162" s="234" t="s">
        <v>336</v>
      </c>
      <c r="F162" s="235" t="s">
        <v>337</v>
      </c>
      <c r="G162" s="236" t="s">
        <v>138</v>
      </c>
      <c r="H162" s="237">
        <v>283</v>
      </c>
      <c r="I162" s="238"/>
      <c r="J162" s="237">
        <f>ROUND(I162*H162,3)</f>
        <v>0</v>
      </c>
      <c r="K162" s="239"/>
      <c r="L162" s="41"/>
      <c r="M162" s="240" t="s">
        <v>1</v>
      </c>
      <c r="N162" s="241" t="s">
        <v>43</v>
      </c>
      <c r="O162" s="88"/>
      <c r="P162" s="242">
        <f>O162*H162</f>
        <v>0</v>
      </c>
      <c r="Q162" s="242">
        <v>0.0015</v>
      </c>
      <c r="R162" s="242">
        <f>Q162*H162</f>
        <v>0.42449999999999999</v>
      </c>
      <c r="S162" s="242">
        <v>0</v>
      </c>
      <c r="T162" s="24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4" t="s">
        <v>139</v>
      </c>
      <c r="AT162" s="244" t="s">
        <v>135</v>
      </c>
      <c r="AU162" s="244" t="s">
        <v>140</v>
      </c>
      <c r="AY162" s="14" t="s">
        <v>133</v>
      </c>
      <c r="BE162" s="245">
        <f>IF(N162="základná",J162,0)</f>
        <v>0</v>
      </c>
      <c r="BF162" s="245">
        <f>IF(N162="znížená",J162,0)</f>
        <v>0</v>
      </c>
      <c r="BG162" s="245">
        <f>IF(N162="zákl. prenesená",J162,0)</f>
        <v>0</v>
      </c>
      <c r="BH162" s="245">
        <f>IF(N162="zníž. prenesená",J162,0)</f>
        <v>0</v>
      </c>
      <c r="BI162" s="245">
        <f>IF(N162="nulová",J162,0)</f>
        <v>0</v>
      </c>
      <c r="BJ162" s="14" t="s">
        <v>140</v>
      </c>
      <c r="BK162" s="246">
        <f>ROUND(I162*H162,3)</f>
        <v>0</v>
      </c>
      <c r="BL162" s="14" t="s">
        <v>139</v>
      </c>
      <c r="BM162" s="244" t="s">
        <v>338</v>
      </c>
    </row>
    <row r="163" s="2" customFormat="1" ht="16.5" customHeight="1">
      <c r="A163" s="35"/>
      <c r="B163" s="36"/>
      <c r="C163" s="233" t="s">
        <v>339</v>
      </c>
      <c r="D163" s="233" t="s">
        <v>135</v>
      </c>
      <c r="E163" s="234" t="s">
        <v>340</v>
      </c>
      <c r="F163" s="235" t="s">
        <v>341</v>
      </c>
      <c r="G163" s="236" t="s">
        <v>138</v>
      </c>
      <c r="H163" s="237">
        <v>350</v>
      </c>
      <c r="I163" s="238"/>
      <c r="J163" s="237">
        <f>ROUND(I163*H163,3)</f>
        <v>0</v>
      </c>
      <c r="K163" s="239"/>
      <c r="L163" s="41"/>
      <c r="M163" s="240" t="s">
        <v>1</v>
      </c>
      <c r="N163" s="241" t="s">
        <v>43</v>
      </c>
      <c r="O163" s="88"/>
      <c r="P163" s="242">
        <f>O163*H163</f>
        <v>0</v>
      </c>
      <c r="Q163" s="242">
        <v>0.0018</v>
      </c>
      <c r="R163" s="242">
        <f>Q163*H163</f>
        <v>0.63</v>
      </c>
      <c r="S163" s="242">
        <v>0</v>
      </c>
      <c r="T163" s="24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4" t="s">
        <v>139</v>
      </c>
      <c r="AT163" s="244" t="s">
        <v>135</v>
      </c>
      <c r="AU163" s="244" t="s">
        <v>140</v>
      </c>
      <c r="AY163" s="14" t="s">
        <v>133</v>
      </c>
      <c r="BE163" s="245">
        <f>IF(N163="základná",J163,0)</f>
        <v>0</v>
      </c>
      <c r="BF163" s="245">
        <f>IF(N163="znížená",J163,0)</f>
        <v>0</v>
      </c>
      <c r="BG163" s="245">
        <f>IF(N163="zákl. prenesená",J163,0)</f>
        <v>0</v>
      </c>
      <c r="BH163" s="245">
        <f>IF(N163="zníž. prenesená",J163,0)</f>
        <v>0</v>
      </c>
      <c r="BI163" s="245">
        <f>IF(N163="nulová",J163,0)</f>
        <v>0</v>
      </c>
      <c r="BJ163" s="14" t="s">
        <v>140</v>
      </c>
      <c r="BK163" s="246">
        <f>ROUND(I163*H163,3)</f>
        <v>0</v>
      </c>
      <c r="BL163" s="14" t="s">
        <v>139</v>
      </c>
      <c r="BM163" s="244" t="s">
        <v>342</v>
      </c>
    </row>
    <row r="164" s="2" customFormat="1" ht="21.75" customHeight="1">
      <c r="A164" s="35"/>
      <c r="B164" s="36"/>
      <c r="C164" s="233" t="s">
        <v>343</v>
      </c>
      <c r="D164" s="233" t="s">
        <v>135</v>
      </c>
      <c r="E164" s="234" t="s">
        <v>344</v>
      </c>
      <c r="F164" s="235" t="s">
        <v>345</v>
      </c>
      <c r="G164" s="236" t="s">
        <v>138</v>
      </c>
      <c r="H164" s="237">
        <v>67</v>
      </c>
      <c r="I164" s="238"/>
      <c r="J164" s="237">
        <f>ROUND(I164*H164,3)</f>
        <v>0</v>
      </c>
      <c r="K164" s="239"/>
      <c r="L164" s="41"/>
      <c r="M164" s="240" t="s">
        <v>1</v>
      </c>
      <c r="N164" s="241" t="s">
        <v>43</v>
      </c>
      <c r="O164" s="88"/>
      <c r="P164" s="242">
        <f>O164*H164</f>
        <v>0</v>
      </c>
      <c r="Q164" s="242">
        <v>0.00175</v>
      </c>
      <c r="R164" s="242">
        <f>Q164*H164</f>
        <v>0.11725000000000001</v>
      </c>
      <c r="S164" s="242">
        <v>0</v>
      </c>
      <c r="T164" s="24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4" t="s">
        <v>139</v>
      </c>
      <c r="AT164" s="244" t="s">
        <v>135</v>
      </c>
      <c r="AU164" s="244" t="s">
        <v>140</v>
      </c>
      <c r="AY164" s="14" t="s">
        <v>133</v>
      </c>
      <c r="BE164" s="245">
        <f>IF(N164="základná",J164,0)</f>
        <v>0</v>
      </c>
      <c r="BF164" s="245">
        <f>IF(N164="znížená",J164,0)</f>
        <v>0</v>
      </c>
      <c r="BG164" s="245">
        <f>IF(N164="zákl. prenesená",J164,0)</f>
        <v>0</v>
      </c>
      <c r="BH164" s="245">
        <f>IF(N164="zníž. prenesená",J164,0)</f>
        <v>0</v>
      </c>
      <c r="BI164" s="245">
        <f>IF(N164="nulová",J164,0)</f>
        <v>0</v>
      </c>
      <c r="BJ164" s="14" t="s">
        <v>140</v>
      </c>
      <c r="BK164" s="246">
        <f>ROUND(I164*H164,3)</f>
        <v>0</v>
      </c>
      <c r="BL164" s="14" t="s">
        <v>139</v>
      </c>
      <c r="BM164" s="244" t="s">
        <v>346</v>
      </c>
    </row>
    <row r="165" s="2" customFormat="1" ht="21.75" customHeight="1">
      <c r="A165" s="35"/>
      <c r="B165" s="36"/>
      <c r="C165" s="233" t="s">
        <v>347</v>
      </c>
      <c r="D165" s="233" t="s">
        <v>135</v>
      </c>
      <c r="E165" s="234" t="s">
        <v>348</v>
      </c>
      <c r="F165" s="235" t="s">
        <v>349</v>
      </c>
      <c r="G165" s="236" t="s">
        <v>138</v>
      </c>
      <c r="H165" s="237">
        <v>793</v>
      </c>
      <c r="I165" s="238"/>
      <c r="J165" s="237">
        <f>ROUND(I165*H165,3)</f>
        <v>0</v>
      </c>
      <c r="K165" s="239"/>
      <c r="L165" s="41"/>
      <c r="M165" s="240" t="s">
        <v>1</v>
      </c>
      <c r="N165" s="241" t="s">
        <v>43</v>
      </c>
      <c r="O165" s="88"/>
      <c r="P165" s="242">
        <f>O165*H165</f>
        <v>0</v>
      </c>
      <c r="Q165" s="242">
        <v>0.112</v>
      </c>
      <c r="R165" s="242">
        <f>Q165*H165</f>
        <v>88.816000000000002</v>
      </c>
      <c r="S165" s="242">
        <v>0</v>
      </c>
      <c r="T165" s="24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4" t="s">
        <v>139</v>
      </c>
      <c r="AT165" s="244" t="s">
        <v>135</v>
      </c>
      <c r="AU165" s="244" t="s">
        <v>140</v>
      </c>
      <c r="AY165" s="14" t="s">
        <v>133</v>
      </c>
      <c r="BE165" s="245">
        <f>IF(N165="základná",J165,0)</f>
        <v>0</v>
      </c>
      <c r="BF165" s="245">
        <f>IF(N165="znížená",J165,0)</f>
        <v>0</v>
      </c>
      <c r="BG165" s="245">
        <f>IF(N165="zákl. prenesená",J165,0)</f>
        <v>0</v>
      </c>
      <c r="BH165" s="245">
        <f>IF(N165="zníž. prenesená",J165,0)</f>
        <v>0</v>
      </c>
      <c r="BI165" s="245">
        <f>IF(N165="nulová",J165,0)</f>
        <v>0</v>
      </c>
      <c r="BJ165" s="14" t="s">
        <v>140</v>
      </c>
      <c r="BK165" s="246">
        <f>ROUND(I165*H165,3)</f>
        <v>0</v>
      </c>
      <c r="BL165" s="14" t="s">
        <v>139</v>
      </c>
      <c r="BM165" s="244" t="s">
        <v>350</v>
      </c>
    </row>
    <row r="166" s="2" customFormat="1" ht="21.75" customHeight="1">
      <c r="A166" s="35"/>
      <c r="B166" s="36"/>
      <c r="C166" s="252" t="s">
        <v>351</v>
      </c>
      <c r="D166" s="252" t="s">
        <v>235</v>
      </c>
      <c r="E166" s="253" t="s">
        <v>352</v>
      </c>
      <c r="F166" s="254" t="s">
        <v>353</v>
      </c>
      <c r="G166" s="255" t="s">
        <v>138</v>
      </c>
      <c r="H166" s="256">
        <v>832.64999999999998</v>
      </c>
      <c r="I166" s="257"/>
      <c r="J166" s="256">
        <f>ROUND(I166*H166,3)</f>
        <v>0</v>
      </c>
      <c r="K166" s="258"/>
      <c r="L166" s="259"/>
      <c r="M166" s="260" t="s">
        <v>1</v>
      </c>
      <c r="N166" s="261" t="s">
        <v>43</v>
      </c>
      <c r="O166" s="88"/>
      <c r="P166" s="242">
        <f>O166*H166</f>
        <v>0</v>
      </c>
      <c r="Q166" s="242">
        <v>0.13</v>
      </c>
      <c r="R166" s="242">
        <f>Q166*H166</f>
        <v>108.2445</v>
      </c>
      <c r="S166" s="242">
        <v>0</v>
      </c>
      <c r="T166" s="24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4" t="s">
        <v>168</v>
      </c>
      <c r="AT166" s="244" t="s">
        <v>235</v>
      </c>
      <c r="AU166" s="244" t="s">
        <v>140</v>
      </c>
      <c r="AY166" s="14" t="s">
        <v>133</v>
      </c>
      <c r="BE166" s="245">
        <f>IF(N166="základná",J166,0)</f>
        <v>0</v>
      </c>
      <c r="BF166" s="245">
        <f>IF(N166="znížená",J166,0)</f>
        <v>0</v>
      </c>
      <c r="BG166" s="245">
        <f>IF(N166="zákl. prenesená",J166,0)</f>
        <v>0</v>
      </c>
      <c r="BH166" s="245">
        <f>IF(N166="zníž. prenesená",J166,0)</f>
        <v>0</v>
      </c>
      <c r="BI166" s="245">
        <f>IF(N166="nulová",J166,0)</f>
        <v>0</v>
      </c>
      <c r="BJ166" s="14" t="s">
        <v>140</v>
      </c>
      <c r="BK166" s="246">
        <f>ROUND(I166*H166,3)</f>
        <v>0</v>
      </c>
      <c r="BL166" s="14" t="s">
        <v>139</v>
      </c>
      <c r="BM166" s="244" t="s">
        <v>354</v>
      </c>
    </row>
    <row r="167" s="12" customFormat="1" ht="22.8" customHeight="1">
      <c r="A167" s="12"/>
      <c r="B167" s="217"/>
      <c r="C167" s="218"/>
      <c r="D167" s="219" t="s">
        <v>76</v>
      </c>
      <c r="E167" s="231" t="s">
        <v>152</v>
      </c>
      <c r="F167" s="231" t="s">
        <v>153</v>
      </c>
      <c r="G167" s="218"/>
      <c r="H167" s="218"/>
      <c r="I167" s="221"/>
      <c r="J167" s="232">
        <f>BK167</f>
        <v>0</v>
      </c>
      <c r="K167" s="218"/>
      <c r="L167" s="223"/>
      <c r="M167" s="224"/>
      <c r="N167" s="225"/>
      <c r="O167" s="225"/>
      <c r="P167" s="226">
        <f>SUM(P168:P181)</f>
        <v>0</v>
      </c>
      <c r="Q167" s="225"/>
      <c r="R167" s="226">
        <f>SUM(R168:R181)</f>
        <v>406.69198019999999</v>
      </c>
      <c r="S167" s="225"/>
      <c r="T167" s="227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8" t="s">
        <v>85</v>
      </c>
      <c r="AT167" s="229" t="s">
        <v>76</v>
      </c>
      <c r="AU167" s="229" t="s">
        <v>85</v>
      </c>
      <c r="AY167" s="228" t="s">
        <v>133</v>
      </c>
      <c r="BK167" s="230">
        <f>SUM(BK168:BK181)</f>
        <v>0</v>
      </c>
    </row>
    <row r="168" s="2" customFormat="1" ht="33" customHeight="1">
      <c r="A168" s="35"/>
      <c r="B168" s="36"/>
      <c r="C168" s="233" t="s">
        <v>355</v>
      </c>
      <c r="D168" s="233" t="s">
        <v>135</v>
      </c>
      <c r="E168" s="234" t="s">
        <v>356</v>
      </c>
      <c r="F168" s="235" t="s">
        <v>357</v>
      </c>
      <c r="G168" s="236" t="s">
        <v>269</v>
      </c>
      <c r="H168" s="237">
        <v>1576</v>
      </c>
      <c r="I168" s="238"/>
      <c r="J168" s="237">
        <f>ROUND(I168*H168,3)</f>
        <v>0</v>
      </c>
      <c r="K168" s="239"/>
      <c r="L168" s="41"/>
      <c r="M168" s="240" t="s">
        <v>1</v>
      </c>
      <c r="N168" s="241" t="s">
        <v>43</v>
      </c>
      <c r="O168" s="88"/>
      <c r="P168" s="242">
        <f>O168*H168</f>
        <v>0</v>
      </c>
      <c r="Q168" s="242">
        <v>0.099330000000000002</v>
      </c>
      <c r="R168" s="242">
        <f>Q168*H168</f>
        <v>156.54408000000001</v>
      </c>
      <c r="S168" s="242">
        <v>0</v>
      </c>
      <c r="T168" s="24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4" t="s">
        <v>139</v>
      </c>
      <c r="AT168" s="244" t="s">
        <v>135</v>
      </c>
      <c r="AU168" s="244" t="s">
        <v>140</v>
      </c>
      <c r="AY168" s="14" t="s">
        <v>133</v>
      </c>
      <c r="BE168" s="245">
        <f>IF(N168="základná",J168,0)</f>
        <v>0</v>
      </c>
      <c r="BF168" s="245">
        <f>IF(N168="znížená",J168,0)</f>
        <v>0</v>
      </c>
      <c r="BG168" s="245">
        <f>IF(N168="zákl. prenesená",J168,0)</f>
        <v>0</v>
      </c>
      <c r="BH168" s="245">
        <f>IF(N168="zníž. prenesená",J168,0)</f>
        <v>0</v>
      </c>
      <c r="BI168" s="245">
        <f>IF(N168="nulová",J168,0)</f>
        <v>0</v>
      </c>
      <c r="BJ168" s="14" t="s">
        <v>140</v>
      </c>
      <c r="BK168" s="246">
        <f>ROUND(I168*H168,3)</f>
        <v>0</v>
      </c>
      <c r="BL168" s="14" t="s">
        <v>139</v>
      </c>
      <c r="BM168" s="244" t="s">
        <v>358</v>
      </c>
    </row>
    <row r="169" s="2" customFormat="1" ht="21.75" customHeight="1">
      <c r="A169" s="35"/>
      <c r="B169" s="36"/>
      <c r="C169" s="252" t="s">
        <v>359</v>
      </c>
      <c r="D169" s="252" t="s">
        <v>235</v>
      </c>
      <c r="E169" s="253" t="s">
        <v>360</v>
      </c>
      <c r="F169" s="254" t="s">
        <v>361</v>
      </c>
      <c r="G169" s="255" t="s">
        <v>166</v>
      </c>
      <c r="H169" s="256">
        <v>1591.76</v>
      </c>
      <c r="I169" s="257"/>
      <c r="J169" s="256">
        <f>ROUND(I169*H169,3)</f>
        <v>0</v>
      </c>
      <c r="K169" s="258"/>
      <c r="L169" s="259"/>
      <c r="M169" s="260" t="s">
        <v>1</v>
      </c>
      <c r="N169" s="261" t="s">
        <v>43</v>
      </c>
      <c r="O169" s="88"/>
      <c r="P169" s="242">
        <f>O169*H169</f>
        <v>0</v>
      </c>
      <c r="Q169" s="242">
        <v>0.023</v>
      </c>
      <c r="R169" s="242">
        <f>Q169*H169</f>
        <v>36.610480000000003</v>
      </c>
      <c r="S169" s="242">
        <v>0</v>
      </c>
      <c r="T169" s="24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4" t="s">
        <v>168</v>
      </c>
      <c r="AT169" s="244" t="s">
        <v>235</v>
      </c>
      <c r="AU169" s="244" t="s">
        <v>140</v>
      </c>
      <c r="AY169" s="14" t="s">
        <v>133</v>
      </c>
      <c r="BE169" s="245">
        <f>IF(N169="základná",J169,0)</f>
        <v>0</v>
      </c>
      <c r="BF169" s="245">
        <f>IF(N169="znížená",J169,0)</f>
        <v>0</v>
      </c>
      <c r="BG169" s="245">
        <f>IF(N169="zákl. prenesená",J169,0)</f>
        <v>0</v>
      </c>
      <c r="BH169" s="245">
        <f>IF(N169="zníž. prenesená",J169,0)</f>
        <v>0</v>
      </c>
      <c r="BI169" s="245">
        <f>IF(N169="nulová",J169,0)</f>
        <v>0</v>
      </c>
      <c r="BJ169" s="14" t="s">
        <v>140</v>
      </c>
      <c r="BK169" s="246">
        <f>ROUND(I169*H169,3)</f>
        <v>0</v>
      </c>
      <c r="BL169" s="14" t="s">
        <v>139</v>
      </c>
      <c r="BM169" s="244" t="s">
        <v>362</v>
      </c>
    </row>
    <row r="170" s="2" customFormat="1" ht="21.75" customHeight="1">
      <c r="A170" s="35"/>
      <c r="B170" s="36"/>
      <c r="C170" s="233" t="s">
        <v>363</v>
      </c>
      <c r="D170" s="233" t="s">
        <v>135</v>
      </c>
      <c r="E170" s="234" t="s">
        <v>364</v>
      </c>
      <c r="F170" s="235" t="s">
        <v>365</v>
      </c>
      <c r="G170" s="236" t="s">
        <v>269</v>
      </c>
      <c r="H170" s="237">
        <v>2</v>
      </c>
      <c r="I170" s="238"/>
      <c r="J170" s="237">
        <f>ROUND(I170*H170,3)</f>
        <v>0</v>
      </c>
      <c r="K170" s="239"/>
      <c r="L170" s="41"/>
      <c r="M170" s="240" t="s">
        <v>1</v>
      </c>
      <c r="N170" s="241" t="s">
        <v>43</v>
      </c>
      <c r="O170" s="88"/>
      <c r="P170" s="242">
        <f>O170*H170</f>
        <v>0</v>
      </c>
      <c r="Q170" s="242">
        <v>0.13830999999999999</v>
      </c>
      <c r="R170" s="242">
        <f>Q170*H170</f>
        <v>0.27661999999999998</v>
      </c>
      <c r="S170" s="242">
        <v>0</v>
      </c>
      <c r="T170" s="24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4" t="s">
        <v>139</v>
      </c>
      <c r="AT170" s="244" t="s">
        <v>135</v>
      </c>
      <c r="AU170" s="244" t="s">
        <v>140</v>
      </c>
      <c r="AY170" s="14" t="s">
        <v>133</v>
      </c>
      <c r="BE170" s="245">
        <f>IF(N170="základná",J170,0)</f>
        <v>0</v>
      </c>
      <c r="BF170" s="245">
        <f>IF(N170="znížená",J170,0)</f>
        <v>0</v>
      </c>
      <c r="BG170" s="245">
        <f>IF(N170="zákl. prenesená",J170,0)</f>
        <v>0</v>
      </c>
      <c r="BH170" s="245">
        <f>IF(N170="zníž. prenesená",J170,0)</f>
        <v>0</v>
      </c>
      <c r="BI170" s="245">
        <f>IF(N170="nulová",J170,0)</f>
        <v>0</v>
      </c>
      <c r="BJ170" s="14" t="s">
        <v>140</v>
      </c>
      <c r="BK170" s="246">
        <f>ROUND(I170*H170,3)</f>
        <v>0</v>
      </c>
      <c r="BL170" s="14" t="s">
        <v>139</v>
      </c>
      <c r="BM170" s="244" t="s">
        <v>366</v>
      </c>
    </row>
    <row r="171" s="2" customFormat="1" ht="21.75" customHeight="1">
      <c r="A171" s="35"/>
      <c r="B171" s="36"/>
      <c r="C171" s="233" t="s">
        <v>367</v>
      </c>
      <c r="D171" s="233" t="s">
        <v>135</v>
      </c>
      <c r="E171" s="234" t="s">
        <v>368</v>
      </c>
      <c r="F171" s="235" t="s">
        <v>369</v>
      </c>
      <c r="G171" s="236" t="s">
        <v>269</v>
      </c>
      <c r="H171" s="237">
        <v>6</v>
      </c>
      <c r="I171" s="238"/>
      <c r="J171" s="237">
        <f>ROUND(I171*H171,3)</f>
        <v>0</v>
      </c>
      <c r="K171" s="239"/>
      <c r="L171" s="41"/>
      <c r="M171" s="240" t="s">
        <v>1</v>
      </c>
      <c r="N171" s="241" t="s">
        <v>43</v>
      </c>
      <c r="O171" s="88"/>
      <c r="P171" s="242">
        <f>O171*H171</f>
        <v>0</v>
      </c>
      <c r="Q171" s="242">
        <v>0.16556000000000001</v>
      </c>
      <c r="R171" s="242">
        <f>Q171*H171</f>
        <v>0.99336000000000002</v>
      </c>
      <c r="S171" s="242">
        <v>0</v>
      </c>
      <c r="T171" s="24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4" t="s">
        <v>139</v>
      </c>
      <c r="AT171" s="244" t="s">
        <v>135</v>
      </c>
      <c r="AU171" s="244" t="s">
        <v>140</v>
      </c>
      <c r="AY171" s="14" t="s">
        <v>133</v>
      </c>
      <c r="BE171" s="245">
        <f>IF(N171="základná",J171,0)</f>
        <v>0</v>
      </c>
      <c r="BF171" s="245">
        <f>IF(N171="znížená",J171,0)</f>
        <v>0</v>
      </c>
      <c r="BG171" s="245">
        <f>IF(N171="zákl. prenesená",J171,0)</f>
        <v>0</v>
      </c>
      <c r="BH171" s="245">
        <f>IF(N171="zníž. prenesená",J171,0)</f>
        <v>0</v>
      </c>
      <c r="BI171" s="245">
        <f>IF(N171="nulová",J171,0)</f>
        <v>0</v>
      </c>
      <c r="BJ171" s="14" t="s">
        <v>140</v>
      </c>
      <c r="BK171" s="246">
        <f>ROUND(I171*H171,3)</f>
        <v>0</v>
      </c>
      <c r="BL171" s="14" t="s">
        <v>139</v>
      </c>
      <c r="BM171" s="244" t="s">
        <v>370</v>
      </c>
    </row>
    <row r="172" s="2" customFormat="1" ht="16.5" customHeight="1">
      <c r="A172" s="35"/>
      <c r="B172" s="36"/>
      <c r="C172" s="252" t="s">
        <v>371</v>
      </c>
      <c r="D172" s="252" t="s">
        <v>235</v>
      </c>
      <c r="E172" s="253" t="s">
        <v>372</v>
      </c>
      <c r="F172" s="254" t="s">
        <v>373</v>
      </c>
      <c r="G172" s="255" t="s">
        <v>166</v>
      </c>
      <c r="H172" s="256">
        <v>8.0800000000000001</v>
      </c>
      <c r="I172" s="257"/>
      <c r="J172" s="256">
        <f>ROUND(I172*H172,3)</f>
        <v>0</v>
      </c>
      <c r="K172" s="258"/>
      <c r="L172" s="259"/>
      <c r="M172" s="260" t="s">
        <v>1</v>
      </c>
      <c r="N172" s="261" t="s">
        <v>43</v>
      </c>
      <c r="O172" s="88"/>
      <c r="P172" s="242">
        <f>O172*H172</f>
        <v>0</v>
      </c>
      <c r="Q172" s="242">
        <v>0.085000000000000006</v>
      </c>
      <c r="R172" s="242">
        <f>Q172*H172</f>
        <v>0.68680000000000008</v>
      </c>
      <c r="S172" s="242">
        <v>0</v>
      </c>
      <c r="T172" s="24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4" t="s">
        <v>168</v>
      </c>
      <c r="AT172" s="244" t="s">
        <v>235</v>
      </c>
      <c r="AU172" s="244" t="s">
        <v>140</v>
      </c>
      <c r="AY172" s="14" t="s">
        <v>133</v>
      </c>
      <c r="BE172" s="245">
        <f>IF(N172="základná",J172,0)</f>
        <v>0</v>
      </c>
      <c r="BF172" s="245">
        <f>IF(N172="znížená",J172,0)</f>
        <v>0</v>
      </c>
      <c r="BG172" s="245">
        <f>IF(N172="zákl. prenesená",J172,0)</f>
        <v>0</v>
      </c>
      <c r="BH172" s="245">
        <f>IF(N172="zníž. prenesená",J172,0)</f>
        <v>0</v>
      </c>
      <c r="BI172" s="245">
        <f>IF(N172="nulová",J172,0)</f>
        <v>0</v>
      </c>
      <c r="BJ172" s="14" t="s">
        <v>140</v>
      </c>
      <c r="BK172" s="246">
        <f>ROUND(I172*H172,3)</f>
        <v>0</v>
      </c>
      <c r="BL172" s="14" t="s">
        <v>139</v>
      </c>
      <c r="BM172" s="244" t="s">
        <v>374</v>
      </c>
    </row>
    <row r="173" s="2" customFormat="1" ht="21.75" customHeight="1">
      <c r="A173" s="35"/>
      <c r="B173" s="36"/>
      <c r="C173" s="233" t="s">
        <v>375</v>
      </c>
      <c r="D173" s="233" t="s">
        <v>135</v>
      </c>
      <c r="E173" s="234" t="s">
        <v>376</v>
      </c>
      <c r="F173" s="235" t="s">
        <v>377</v>
      </c>
      <c r="G173" s="236" t="s">
        <v>157</v>
      </c>
      <c r="H173" s="237">
        <v>95.040000000000006</v>
      </c>
      <c r="I173" s="238"/>
      <c r="J173" s="237">
        <f>ROUND(I173*H173,3)</f>
        <v>0</v>
      </c>
      <c r="K173" s="239"/>
      <c r="L173" s="41"/>
      <c r="M173" s="240" t="s">
        <v>1</v>
      </c>
      <c r="N173" s="241" t="s">
        <v>43</v>
      </c>
      <c r="O173" s="88"/>
      <c r="P173" s="242">
        <f>O173*H173</f>
        <v>0</v>
      </c>
      <c r="Q173" s="242">
        <v>2.2151299999999998</v>
      </c>
      <c r="R173" s="242">
        <f>Q173*H173</f>
        <v>210.5259552</v>
      </c>
      <c r="S173" s="242">
        <v>0</v>
      </c>
      <c r="T173" s="24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4" t="s">
        <v>139</v>
      </c>
      <c r="AT173" s="244" t="s">
        <v>135</v>
      </c>
      <c r="AU173" s="244" t="s">
        <v>140</v>
      </c>
      <c r="AY173" s="14" t="s">
        <v>133</v>
      </c>
      <c r="BE173" s="245">
        <f>IF(N173="základná",J173,0)</f>
        <v>0</v>
      </c>
      <c r="BF173" s="245">
        <f>IF(N173="znížená",J173,0)</f>
        <v>0</v>
      </c>
      <c r="BG173" s="245">
        <f>IF(N173="zákl. prenesená",J173,0)</f>
        <v>0</v>
      </c>
      <c r="BH173" s="245">
        <f>IF(N173="zníž. prenesená",J173,0)</f>
        <v>0</v>
      </c>
      <c r="BI173" s="245">
        <f>IF(N173="nulová",J173,0)</f>
        <v>0</v>
      </c>
      <c r="BJ173" s="14" t="s">
        <v>140</v>
      </c>
      <c r="BK173" s="246">
        <f>ROUND(I173*H173,3)</f>
        <v>0</v>
      </c>
      <c r="BL173" s="14" t="s">
        <v>139</v>
      </c>
      <c r="BM173" s="244" t="s">
        <v>378</v>
      </c>
    </row>
    <row r="174" s="2" customFormat="1" ht="33" customHeight="1">
      <c r="A174" s="35"/>
      <c r="B174" s="36"/>
      <c r="C174" s="233" t="s">
        <v>379</v>
      </c>
      <c r="D174" s="233" t="s">
        <v>135</v>
      </c>
      <c r="E174" s="234" t="s">
        <v>380</v>
      </c>
      <c r="F174" s="235" t="s">
        <v>381</v>
      </c>
      <c r="G174" s="236" t="s">
        <v>269</v>
      </c>
      <c r="H174" s="237">
        <v>5.5</v>
      </c>
      <c r="I174" s="238"/>
      <c r="J174" s="237">
        <f>ROUND(I174*H174,3)</f>
        <v>0</v>
      </c>
      <c r="K174" s="239"/>
      <c r="L174" s="41"/>
      <c r="M174" s="240" t="s">
        <v>1</v>
      </c>
      <c r="N174" s="241" t="s">
        <v>43</v>
      </c>
      <c r="O174" s="88"/>
      <c r="P174" s="242">
        <f>O174*H174</f>
        <v>0</v>
      </c>
      <c r="Q174" s="242">
        <v>0.10161000000000001</v>
      </c>
      <c r="R174" s="242">
        <f>Q174*H174</f>
        <v>0.55885499999999999</v>
      </c>
      <c r="S174" s="242">
        <v>0</v>
      </c>
      <c r="T174" s="24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4" t="s">
        <v>139</v>
      </c>
      <c r="AT174" s="244" t="s">
        <v>135</v>
      </c>
      <c r="AU174" s="244" t="s">
        <v>140</v>
      </c>
      <c r="AY174" s="14" t="s">
        <v>133</v>
      </c>
      <c r="BE174" s="245">
        <f>IF(N174="základná",J174,0)</f>
        <v>0</v>
      </c>
      <c r="BF174" s="245">
        <f>IF(N174="znížená",J174,0)</f>
        <v>0</v>
      </c>
      <c r="BG174" s="245">
        <f>IF(N174="zákl. prenesená",J174,0)</f>
        <v>0</v>
      </c>
      <c r="BH174" s="245">
        <f>IF(N174="zníž. prenesená",J174,0)</f>
        <v>0</v>
      </c>
      <c r="BI174" s="245">
        <f>IF(N174="nulová",J174,0)</f>
        <v>0</v>
      </c>
      <c r="BJ174" s="14" t="s">
        <v>140</v>
      </c>
      <c r="BK174" s="246">
        <f>ROUND(I174*H174,3)</f>
        <v>0</v>
      </c>
      <c r="BL174" s="14" t="s">
        <v>139</v>
      </c>
      <c r="BM174" s="244" t="s">
        <v>382</v>
      </c>
    </row>
    <row r="175" s="2" customFormat="1" ht="21.75" customHeight="1">
      <c r="A175" s="35"/>
      <c r="B175" s="36"/>
      <c r="C175" s="252" t="s">
        <v>383</v>
      </c>
      <c r="D175" s="252" t="s">
        <v>235</v>
      </c>
      <c r="E175" s="253" t="s">
        <v>384</v>
      </c>
      <c r="F175" s="254" t="s">
        <v>385</v>
      </c>
      <c r="G175" s="255" t="s">
        <v>166</v>
      </c>
      <c r="H175" s="256">
        <v>5.5</v>
      </c>
      <c r="I175" s="257"/>
      <c r="J175" s="256">
        <f>ROUND(I175*H175,3)</f>
        <v>0</v>
      </c>
      <c r="K175" s="258"/>
      <c r="L175" s="259"/>
      <c r="M175" s="260" t="s">
        <v>1</v>
      </c>
      <c r="N175" s="261" t="s">
        <v>43</v>
      </c>
      <c r="O175" s="88"/>
      <c r="P175" s="242">
        <f>O175*H175</f>
        <v>0</v>
      </c>
      <c r="Q175" s="242">
        <v>0.032000000000000001</v>
      </c>
      <c r="R175" s="242">
        <f>Q175*H175</f>
        <v>0.17599999999999999</v>
      </c>
      <c r="S175" s="242">
        <v>0</v>
      </c>
      <c r="T175" s="24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4" t="s">
        <v>168</v>
      </c>
      <c r="AT175" s="244" t="s">
        <v>235</v>
      </c>
      <c r="AU175" s="244" t="s">
        <v>140</v>
      </c>
      <c r="AY175" s="14" t="s">
        <v>133</v>
      </c>
      <c r="BE175" s="245">
        <f>IF(N175="základná",J175,0)</f>
        <v>0</v>
      </c>
      <c r="BF175" s="245">
        <f>IF(N175="znížená",J175,0)</f>
        <v>0</v>
      </c>
      <c r="BG175" s="245">
        <f>IF(N175="zákl. prenesená",J175,0)</f>
        <v>0</v>
      </c>
      <c r="BH175" s="245">
        <f>IF(N175="zníž. prenesená",J175,0)</f>
        <v>0</v>
      </c>
      <c r="BI175" s="245">
        <f>IF(N175="nulová",J175,0)</f>
        <v>0</v>
      </c>
      <c r="BJ175" s="14" t="s">
        <v>140</v>
      </c>
      <c r="BK175" s="246">
        <f>ROUND(I175*H175,3)</f>
        <v>0</v>
      </c>
      <c r="BL175" s="14" t="s">
        <v>139</v>
      </c>
      <c r="BM175" s="244" t="s">
        <v>386</v>
      </c>
    </row>
    <row r="176" s="2" customFormat="1" ht="44.25" customHeight="1">
      <c r="A176" s="35"/>
      <c r="B176" s="36"/>
      <c r="C176" s="252" t="s">
        <v>387</v>
      </c>
      <c r="D176" s="252" t="s">
        <v>235</v>
      </c>
      <c r="E176" s="253" t="s">
        <v>388</v>
      </c>
      <c r="F176" s="254" t="s">
        <v>389</v>
      </c>
      <c r="G176" s="255" t="s">
        <v>166</v>
      </c>
      <c r="H176" s="256">
        <v>5.5</v>
      </c>
      <c r="I176" s="257"/>
      <c r="J176" s="256">
        <f>ROUND(I176*H176,3)</f>
        <v>0</v>
      </c>
      <c r="K176" s="258"/>
      <c r="L176" s="259"/>
      <c r="M176" s="260" t="s">
        <v>1</v>
      </c>
      <c r="N176" s="261" t="s">
        <v>43</v>
      </c>
      <c r="O176" s="88"/>
      <c r="P176" s="242">
        <f>O176*H176</f>
        <v>0</v>
      </c>
      <c r="Q176" s="242">
        <v>0.0060000000000000001</v>
      </c>
      <c r="R176" s="242">
        <f>Q176*H176</f>
        <v>0.033000000000000002</v>
      </c>
      <c r="S176" s="242">
        <v>0</v>
      </c>
      <c r="T176" s="24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4" t="s">
        <v>168</v>
      </c>
      <c r="AT176" s="244" t="s">
        <v>235</v>
      </c>
      <c r="AU176" s="244" t="s">
        <v>140</v>
      </c>
      <c r="AY176" s="14" t="s">
        <v>133</v>
      </c>
      <c r="BE176" s="245">
        <f>IF(N176="základná",J176,0)</f>
        <v>0</v>
      </c>
      <c r="BF176" s="245">
        <f>IF(N176="znížená",J176,0)</f>
        <v>0</v>
      </c>
      <c r="BG176" s="245">
        <f>IF(N176="zákl. prenesená",J176,0)</f>
        <v>0</v>
      </c>
      <c r="BH176" s="245">
        <f>IF(N176="zníž. prenesená",J176,0)</f>
        <v>0</v>
      </c>
      <c r="BI176" s="245">
        <f>IF(N176="nulová",J176,0)</f>
        <v>0</v>
      </c>
      <c r="BJ176" s="14" t="s">
        <v>140</v>
      </c>
      <c r="BK176" s="246">
        <f>ROUND(I176*H176,3)</f>
        <v>0</v>
      </c>
      <c r="BL176" s="14" t="s">
        <v>139</v>
      </c>
      <c r="BM176" s="244" t="s">
        <v>390</v>
      </c>
    </row>
    <row r="177" s="2" customFormat="1" ht="21.75" customHeight="1">
      <c r="A177" s="35"/>
      <c r="B177" s="36"/>
      <c r="C177" s="252" t="s">
        <v>391</v>
      </c>
      <c r="D177" s="252" t="s">
        <v>235</v>
      </c>
      <c r="E177" s="253" t="s">
        <v>392</v>
      </c>
      <c r="F177" s="254" t="s">
        <v>393</v>
      </c>
      <c r="G177" s="255" t="s">
        <v>166</v>
      </c>
      <c r="H177" s="256">
        <v>5.5</v>
      </c>
      <c r="I177" s="257"/>
      <c r="J177" s="256">
        <f>ROUND(I177*H177,3)</f>
        <v>0</v>
      </c>
      <c r="K177" s="258"/>
      <c r="L177" s="259"/>
      <c r="M177" s="260" t="s">
        <v>1</v>
      </c>
      <c r="N177" s="261" t="s">
        <v>43</v>
      </c>
      <c r="O177" s="88"/>
      <c r="P177" s="242">
        <f>O177*H177</f>
        <v>0</v>
      </c>
      <c r="Q177" s="242">
        <v>0.00029999999999999997</v>
      </c>
      <c r="R177" s="242">
        <f>Q177*H177</f>
        <v>0.0016499999999999998</v>
      </c>
      <c r="S177" s="242">
        <v>0</v>
      </c>
      <c r="T177" s="24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4" t="s">
        <v>168</v>
      </c>
      <c r="AT177" s="244" t="s">
        <v>235</v>
      </c>
      <c r="AU177" s="244" t="s">
        <v>140</v>
      </c>
      <c r="AY177" s="14" t="s">
        <v>133</v>
      </c>
      <c r="BE177" s="245">
        <f>IF(N177="základná",J177,0)</f>
        <v>0</v>
      </c>
      <c r="BF177" s="245">
        <f>IF(N177="znížená",J177,0)</f>
        <v>0</v>
      </c>
      <c r="BG177" s="245">
        <f>IF(N177="zákl. prenesená",J177,0)</f>
        <v>0</v>
      </c>
      <c r="BH177" s="245">
        <f>IF(N177="zníž. prenesená",J177,0)</f>
        <v>0</v>
      </c>
      <c r="BI177" s="245">
        <f>IF(N177="nulová",J177,0)</f>
        <v>0</v>
      </c>
      <c r="BJ177" s="14" t="s">
        <v>140</v>
      </c>
      <c r="BK177" s="246">
        <f>ROUND(I177*H177,3)</f>
        <v>0</v>
      </c>
      <c r="BL177" s="14" t="s">
        <v>139</v>
      </c>
      <c r="BM177" s="244" t="s">
        <v>394</v>
      </c>
    </row>
    <row r="178" s="2" customFormat="1" ht="21.75" customHeight="1">
      <c r="A178" s="35"/>
      <c r="B178" s="36"/>
      <c r="C178" s="233" t="s">
        <v>395</v>
      </c>
      <c r="D178" s="233" t="s">
        <v>135</v>
      </c>
      <c r="E178" s="234" t="s">
        <v>396</v>
      </c>
      <c r="F178" s="235" t="s">
        <v>397</v>
      </c>
      <c r="G178" s="236" t="s">
        <v>166</v>
      </c>
      <c r="H178" s="237">
        <v>2</v>
      </c>
      <c r="I178" s="238"/>
      <c r="J178" s="237">
        <f>ROUND(I178*H178,3)</f>
        <v>0</v>
      </c>
      <c r="K178" s="239"/>
      <c r="L178" s="41"/>
      <c r="M178" s="240" t="s">
        <v>1</v>
      </c>
      <c r="N178" s="241" t="s">
        <v>43</v>
      </c>
      <c r="O178" s="88"/>
      <c r="P178" s="242">
        <f>O178*H178</f>
        <v>0</v>
      </c>
      <c r="Q178" s="242">
        <v>0.10172000000000001</v>
      </c>
      <c r="R178" s="242">
        <f>Q178*H178</f>
        <v>0.20344000000000001</v>
      </c>
      <c r="S178" s="242">
        <v>0</v>
      </c>
      <c r="T178" s="24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4" t="s">
        <v>139</v>
      </c>
      <c r="AT178" s="244" t="s">
        <v>135</v>
      </c>
      <c r="AU178" s="244" t="s">
        <v>140</v>
      </c>
      <c r="AY178" s="14" t="s">
        <v>133</v>
      </c>
      <c r="BE178" s="245">
        <f>IF(N178="základná",J178,0)</f>
        <v>0</v>
      </c>
      <c r="BF178" s="245">
        <f>IF(N178="znížená",J178,0)</f>
        <v>0</v>
      </c>
      <c r="BG178" s="245">
        <f>IF(N178="zákl. prenesená",J178,0)</f>
        <v>0</v>
      </c>
      <c r="BH178" s="245">
        <f>IF(N178="zníž. prenesená",J178,0)</f>
        <v>0</v>
      </c>
      <c r="BI178" s="245">
        <f>IF(N178="nulová",J178,0)</f>
        <v>0</v>
      </c>
      <c r="BJ178" s="14" t="s">
        <v>140</v>
      </c>
      <c r="BK178" s="246">
        <f>ROUND(I178*H178,3)</f>
        <v>0</v>
      </c>
      <c r="BL178" s="14" t="s">
        <v>139</v>
      </c>
      <c r="BM178" s="244" t="s">
        <v>398</v>
      </c>
    </row>
    <row r="179" s="2" customFormat="1" ht="33" customHeight="1">
      <c r="A179" s="35"/>
      <c r="B179" s="36"/>
      <c r="C179" s="252" t="s">
        <v>399</v>
      </c>
      <c r="D179" s="252" t="s">
        <v>235</v>
      </c>
      <c r="E179" s="253" t="s">
        <v>400</v>
      </c>
      <c r="F179" s="254" t="s">
        <v>401</v>
      </c>
      <c r="G179" s="255" t="s">
        <v>166</v>
      </c>
      <c r="H179" s="256">
        <v>2</v>
      </c>
      <c r="I179" s="257"/>
      <c r="J179" s="256">
        <f>ROUND(I179*H179,3)</f>
        <v>0</v>
      </c>
      <c r="K179" s="258"/>
      <c r="L179" s="259"/>
      <c r="M179" s="260" t="s">
        <v>1</v>
      </c>
      <c r="N179" s="261" t="s">
        <v>43</v>
      </c>
      <c r="O179" s="88"/>
      <c r="P179" s="242">
        <f>O179*H179</f>
        <v>0</v>
      </c>
      <c r="Q179" s="242">
        <v>0.0035000000000000001</v>
      </c>
      <c r="R179" s="242">
        <f>Q179*H179</f>
        <v>0.0070000000000000001</v>
      </c>
      <c r="S179" s="242">
        <v>0</v>
      </c>
      <c r="T179" s="24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4" t="s">
        <v>168</v>
      </c>
      <c r="AT179" s="244" t="s">
        <v>235</v>
      </c>
      <c r="AU179" s="244" t="s">
        <v>140</v>
      </c>
      <c r="AY179" s="14" t="s">
        <v>133</v>
      </c>
      <c r="BE179" s="245">
        <f>IF(N179="základná",J179,0)</f>
        <v>0</v>
      </c>
      <c r="BF179" s="245">
        <f>IF(N179="znížená",J179,0)</f>
        <v>0</v>
      </c>
      <c r="BG179" s="245">
        <f>IF(N179="zákl. prenesená",J179,0)</f>
        <v>0</v>
      </c>
      <c r="BH179" s="245">
        <f>IF(N179="zníž. prenesená",J179,0)</f>
        <v>0</v>
      </c>
      <c r="BI179" s="245">
        <f>IF(N179="nulová",J179,0)</f>
        <v>0</v>
      </c>
      <c r="BJ179" s="14" t="s">
        <v>140</v>
      </c>
      <c r="BK179" s="246">
        <f>ROUND(I179*H179,3)</f>
        <v>0</v>
      </c>
      <c r="BL179" s="14" t="s">
        <v>139</v>
      </c>
      <c r="BM179" s="244" t="s">
        <v>402</v>
      </c>
    </row>
    <row r="180" s="2" customFormat="1" ht="21.75" customHeight="1">
      <c r="A180" s="35"/>
      <c r="B180" s="36"/>
      <c r="C180" s="252" t="s">
        <v>403</v>
      </c>
      <c r="D180" s="252" t="s">
        <v>235</v>
      </c>
      <c r="E180" s="253" t="s">
        <v>404</v>
      </c>
      <c r="F180" s="254" t="s">
        <v>405</v>
      </c>
      <c r="G180" s="255" t="s">
        <v>166</v>
      </c>
      <c r="H180" s="256">
        <v>2</v>
      </c>
      <c r="I180" s="257"/>
      <c r="J180" s="256">
        <f>ROUND(I180*H180,3)</f>
        <v>0</v>
      </c>
      <c r="K180" s="258"/>
      <c r="L180" s="259"/>
      <c r="M180" s="260" t="s">
        <v>1</v>
      </c>
      <c r="N180" s="261" t="s">
        <v>43</v>
      </c>
      <c r="O180" s="88"/>
      <c r="P180" s="242">
        <f>O180*H180</f>
        <v>0</v>
      </c>
      <c r="Q180" s="242">
        <v>0.036999999999999998</v>
      </c>
      <c r="R180" s="242">
        <f>Q180*H180</f>
        <v>0.073999999999999996</v>
      </c>
      <c r="S180" s="242">
        <v>0</v>
      </c>
      <c r="T180" s="24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4" t="s">
        <v>168</v>
      </c>
      <c r="AT180" s="244" t="s">
        <v>235</v>
      </c>
      <c r="AU180" s="244" t="s">
        <v>140</v>
      </c>
      <c r="AY180" s="14" t="s">
        <v>133</v>
      </c>
      <c r="BE180" s="245">
        <f>IF(N180="základná",J180,0)</f>
        <v>0</v>
      </c>
      <c r="BF180" s="245">
        <f>IF(N180="znížená",J180,0)</f>
        <v>0</v>
      </c>
      <c r="BG180" s="245">
        <f>IF(N180="zákl. prenesená",J180,0)</f>
        <v>0</v>
      </c>
      <c r="BH180" s="245">
        <f>IF(N180="zníž. prenesená",J180,0)</f>
        <v>0</v>
      </c>
      <c r="BI180" s="245">
        <f>IF(N180="nulová",J180,0)</f>
        <v>0</v>
      </c>
      <c r="BJ180" s="14" t="s">
        <v>140</v>
      </c>
      <c r="BK180" s="246">
        <f>ROUND(I180*H180,3)</f>
        <v>0</v>
      </c>
      <c r="BL180" s="14" t="s">
        <v>139</v>
      </c>
      <c r="BM180" s="244" t="s">
        <v>406</v>
      </c>
    </row>
    <row r="181" s="2" customFormat="1" ht="21.75" customHeight="1">
      <c r="A181" s="35"/>
      <c r="B181" s="36"/>
      <c r="C181" s="252" t="s">
        <v>407</v>
      </c>
      <c r="D181" s="252" t="s">
        <v>235</v>
      </c>
      <c r="E181" s="253" t="s">
        <v>408</v>
      </c>
      <c r="F181" s="254" t="s">
        <v>409</v>
      </c>
      <c r="G181" s="255" t="s">
        <v>166</v>
      </c>
      <c r="H181" s="256">
        <v>2</v>
      </c>
      <c r="I181" s="257"/>
      <c r="J181" s="256">
        <f>ROUND(I181*H181,3)</f>
        <v>0</v>
      </c>
      <c r="K181" s="258"/>
      <c r="L181" s="259"/>
      <c r="M181" s="260" t="s">
        <v>1</v>
      </c>
      <c r="N181" s="261" t="s">
        <v>43</v>
      </c>
      <c r="O181" s="88"/>
      <c r="P181" s="242">
        <f>O181*H181</f>
        <v>0</v>
      </c>
      <c r="Q181" s="242">
        <v>0.00036999999999999999</v>
      </c>
      <c r="R181" s="242">
        <f>Q181*H181</f>
        <v>0.00073999999999999999</v>
      </c>
      <c r="S181" s="242">
        <v>0</v>
      </c>
      <c r="T181" s="24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4" t="s">
        <v>168</v>
      </c>
      <c r="AT181" s="244" t="s">
        <v>235</v>
      </c>
      <c r="AU181" s="244" t="s">
        <v>140</v>
      </c>
      <c r="AY181" s="14" t="s">
        <v>133</v>
      </c>
      <c r="BE181" s="245">
        <f>IF(N181="základná",J181,0)</f>
        <v>0</v>
      </c>
      <c r="BF181" s="245">
        <f>IF(N181="znížená",J181,0)</f>
        <v>0</v>
      </c>
      <c r="BG181" s="245">
        <f>IF(N181="zákl. prenesená",J181,0)</f>
        <v>0</v>
      </c>
      <c r="BH181" s="245">
        <f>IF(N181="zníž. prenesená",J181,0)</f>
        <v>0</v>
      </c>
      <c r="BI181" s="245">
        <f>IF(N181="nulová",J181,0)</f>
        <v>0</v>
      </c>
      <c r="BJ181" s="14" t="s">
        <v>140</v>
      </c>
      <c r="BK181" s="246">
        <f>ROUND(I181*H181,3)</f>
        <v>0</v>
      </c>
      <c r="BL181" s="14" t="s">
        <v>139</v>
      </c>
      <c r="BM181" s="244" t="s">
        <v>410</v>
      </c>
    </row>
    <row r="182" s="12" customFormat="1" ht="22.8" customHeight="1">
      <c r="A182" s="12"/>
      <c r="B182" s="217"/>
      <c r="C182" s="218"/>
      <c r="D182" s="219" t="s">
        <v>76</v>
      </c>
      <c r="E182" s="231" t="s">
        <v>411</v>
      </c>
      <c r="F182" s="231" t="s">
        <v>412</v>
      </c>
      <c r="G182" s="218"/>
      <c r="H182" s="218"/>
      <c r="I182" s="221"/>
      <c r="J182" s="232">
        <f>BK182</f>
        <v>0</v>
      </c>
      <c r="K182" s="218"/>
      <c r="L182" s="223"/>
      <c r="M182" s="224"/>
      <c r="N182" s="225"/>
      <c r="O182" s="225"/>
      <c r="P182" s="226">
        <f>P183</f>
        <v>0</v>
      </c>
      <c r="Q182" s="225"/>
      <c r="R182" s="226">
        <f>R183</f>
        <v>0</v>
      </c>
      <c r="S182" s="225"/>
      <c r="T182" s="227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8" t="s">
        <v>85</v>
      </c>
      <c r="AT182" s="229" t="s">
        <v>76</v>
      </c>
      <c r="AU182" s="229" t="s">
        <v>85</v>
      </c>
      <c r="AY182" s="228" t="s">
        <v>133</v>
      </c>
      <c r="BK182" s="230">
        <f>BK183</f>
        <v>0</v>
      </c>
    </row>
    <row r="183" s="2" customFormat="1" ht="21.75" customHeight="1">
      <c r="A183" s="35"/>
      <c r="B183" s="36"/>
      <c r="C183" s="233" t="s">
        <v>413</v>
      </c>
      <c r="D183" s="233" t="s">
        <v>135</v>
      </c>
      <c r="E183" s="234" t="s">
        <v>414</v>
      </c>
      <c r="F183" s="235" t="s">
        <v>415</v>
      </c>
      <c r="G183" s="236" t="s">
        <v>178</v>
      </c>
      <c r="H183" s="237">
        <v>2651.8290000000002</v>
      </c>
      <c r="I183" s="238"/>
      <c r="J183" s="237">
        <f>ROUND(I183*H183,3)</f>
        <v>0</v>
      </c>
      <c r="K183" s="239"/>
      <c r="L183" s="41"/>
      <c r="M183" s="247" t="s">
        <v>1</v>
      </c>
      <c r="N183" s="248" t="s">
        <v>43</v>
      </c>
      <c r="O183" s="249"/>
      <c r="P183" s="250">
        <f>O183*H183</f>
        <v>0</v>
      </c>
      <c r="Q183" s="250">
        <v>0</v>
      </c>
      <c r="R183" s="250">
        <f>Q183*H183</f>
        <v>0</v>
      </c>
      <c r="S183" s="250">
        <v>0</v>
      </c>
      <c r="T183" s="25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4" t="s">
        <v>139</v>
      </c>
      <c r="AT183" s="244" t="s">
        <v>135</v>
      </c>
      <c r="AU183" s="244" t="s">
        <v>140</v>
      </c>
      <c r="AY183" s="14" t="s">
        <v>133</v>
      </c>
      <c r="BE183" s="245">
        <f>IF(N183="základná",J183,0)</f>
        <v>0</v>
      </c>
      <c r="BF183" s="245">
        <f>IF(N183="znížená",J183,0)</f>
        <v>0</v>
      </c>
      <c r="BG183" s="245">
        <f>IF(N183="zákl. prenesená",J183,0)</f>
        <v>0</v>
      </c>
      <c r="BH183" s="245">
        <f>IF(N183="zníž. prenesená",J183,0)</f>
        <v>0</v>
      </c>
      <c r="BI183" s="245">
        <f>IF(N183="nulová",J183,0)</f>
        <v>0</v>
      </c>
      <c r="BJ183" s="14" t="s">
        <v>140</v>
      </c>
      <c r="BK183" s="246">
        <f>ROUND(I183*H183,3)</f>
        <v>0</v>
      </c>
      <c r="BL183" s="14" t="s">
        <v>139</v>
      </c>
      <c r="BM183" s="244" t="s">
        <v>416</v>
      </c>
    </row>
    <row r="184" s="2" customFormat="1" ht="6.96" customHeight="1">
      <c r="A184" s="35"/>
      <c r="B184" s="63"/>
      <c r="C184" s="64"/>
      <c r="D184" s="64"/>
      <c r="E184" s="64"/>
      <c r="F184" s="64"/>
      <c r="G184" s="64"/>
      <c r="H184" s="64"/>
      <c r="I184" s="180"/>
      <c r="J184" s="64"/>
      <c r="K184" s="64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C699f8U5y3PvnMILejXaXRK1nVf90N/NDWY18NhkiA2X8/nKbdBirc0MH61+zS1BofhDNzx1/mM2V7CwLPykEQ==" hashValue="oG7TsZ+vK1UcXLuwvagyPQQhIsMZBmTj+KchcBwlGNyUU5S4IfsARqpIh6YfXaJFmie/JaZBBbnZj41nOV21Yg==" algorithmName="SHA-512" password="CC35"/>
  <autoFilter ref="C121:K18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77</v>
      </c>
    </row>
    <row r="4" s="1" customFormat="1" ht="24.96" customHeight="1">
      <c r="B4" s="17"/>
      <c r="D4" s="137" t="s">
        <v>108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Revitalizácia vnútrobloku vedľa hotela Magnus, Trenčín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109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417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12.5.2020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29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25</v>
      </c>
      <c r="J21" s="143" t="s">
        <v>31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35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ROUND((SUM(BE123:BE154)),  2)</f>
        <v>0</v>
      </c>
      <c r="G33" s="35"/>
      <c r="H33" s="35"/>
      <c r="I33" s="159">
        <v>0.20000000000000001</v>
      </c>
      <c r="J33" s="158">
        <f>ROUND(((SUM(BE123:BE154))*I33),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43</v>
      </c>
      <c r="F34" s="158">
        <f>ROUND((SUM(BF123:BF154)),  2)</f>
        <v>0</v>
      </c>
      <c r="G34" s="35"/>
      <c r="H34" s="35"/>
      <c r="I34" s="159">
        <v>0.20000000000000001</v>
      </c>
      <c r="J34" s="158">
        <f>ROUND(((SUM(BF123:BF154))*I34),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ROUND((SUM(BG123:BG154)),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ROUND((SUM(BH123:BH154)),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ROUND((SUM(BI123:BI154)),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Revitalizácia vnútrobloku vedľa hotela Magnus, Trenčín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003 - Oplotenie detského ihriska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Trenčín</v>
      </c>
      <c r="G89" s="37"/>
      <c r="H89" s="37"/>
      <c r="I89" s="144" t="s">
        <v>20</v>
      </c>
      <c r="J89" s="76" t="str">
        <f>IF(J12="","",J12)</f>
        <v>12.5.2020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22</v>
      </c>
      <c r="D91" s="37"/>
      <c r="E91" s="37"/>
      <c r="F91" s="24" t="str">
        <f>E15</f>
        <v xml:space="preserve"> </v>
      </c>
      <c r="G91" s="37"/>
      <c r="H91" s="37"/>
      <c r="I91" s="144" t="s">
        <v>28</v>
      </c>
      <c r="J91" s="33" t="str">
        <f>E21</f>
        <v>3D PARTNERS,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Ing. Martin TOMÁŠ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112</v>
      </c>
      <c r="D94" s="186"/>
      <c r="E94" s="186"/>
      <c r="F94" s="186"/>
      <c r="G94" s="186"/>
      <c r="H94" s="186"/>
      <c r="I94" s="187"/>
      <c r="J94" s="188" t="s">
        <v>113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114</v>
      </c>
      <c r="D96" s="37"/>
      <c r="E96" s="37"/>
      <c r="F96" s="37"/>
      <c r="G96" s="37"/>
      <c r="H96" s="37"/>
      <c r="I96" s="141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90"/>
      <c r="C97" s="191"/>
      <c r="D97" s="192" t="s">
        <v>116</v>
      </c>
      <c r="E97" s="193"/>
      <c r="F97" s="193"/>
      <c r="G97" s="193"/>
      <c r="H97" s="193"/>
      <c r="I97" s="194"/>
      <c r="J97" s="195">
        <f>J124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117</v>
      </c>
      <c r="E98" s="200"/>
      <c r="F98" s="200"/>
      <c r="G98" s="200"/>
      <c r="H98" s="200"/>
      <c r="I98" s="201"/>
      <c r="J98" s="202">
        <f>J125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205</v>
      </c>
      <c r="E99" s="200"/>
      <c r="F99" s="200"/>
      <c r="G99" s="200"/>
      <c r="H99" s="200"/>
      <c r="I99" s="201"/>
      <c r="J99" s="202">
        <f>J133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207</v>
      </c>
      <c r="E100" s="200"/>
      <c r="F100" s="200"/>
      <c r="G100" s="200"/>
      <c r="H100" s="200"/>
      <c r="I100" s="201"/>
      <c r="J100" s="202">
        <f>J135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0"/>
      <c r="C101" s="191"/>
      <c r="D101" s="192" t="s">
        <v>418</v>
      </c>
      <c r="E101" s="193"/>
      <c r="F101" s="193"/>
      <c r="G101" s="193"/>
      <c r="H101" s="193"/>
      <c r="I101" s="194"/>
      <c r="J101" s="195">
        <f>J137</f>
        <v>0</v>
      </c>
      <c r="K101" s="191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98"/>
      <c r="D102" s="199" t="s">
        <v>419</v>
      </c>
      <c r="E102" s="200"/>
      <c r="F102" s="200"/>
      <c r="G102" s="200"/>
      <c r="H102" s="200"/>
      <c r="I102" s="201"/>
      <c r="J102" s="202">
        <f>J138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420</v>
      </c>
      <c r="E103" s="200"/>
      <c r="F103" s="200"/>
      <c r="G103" s="200"/>
      <c r="H103" s="200"/>
      <c r="I103" s="201"/>
      <c r="J103" s="202">
        <f>J152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180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183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119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14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4" t="str">
        <f>E7</f>
        <v>Revitalizácia vnútrobloku vedľa hotela Magnus, Trenčín</v>
      </c>
      <c r="F113" s="29"/>
      <c r="G113" s="29"/>
      <c r="H113" s="29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109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003 - Oplotenie detského ihriska</v>
      </c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18</v>
      </c>
      <c r="D117" s="37"/>
      <c r="E117" s="37"/>
      <c r="F117" s="24" t="str">
        <f>F12</f>
        <v>Trenčín</v>
      </c>
      <c r="G117" s="37"/>
      <c r="H117" s="37"/>
      <c r="I117" s="144" t="s">
        <v>20</v>
      </c>
      <c r="J117" s="76" t="str">
        <f>IF(J12="","",J12)</f>
        <v>12.5.2020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5.65" customHeight="1">
      <c r="A119" s="35"/>
      <c r="B119" s="36"/>
      <c r="C119" s="29" t="s">
        <v>22</v>
      </c>
      <c r="D119" s="37"/>
      <c r="E119" s="37"/>
      <c r="F119" s="24" t="str">
        <f>E15</f>
        <v xml:space="preserve"> </v>
      </c>
      <c r="G119" s="37"/>
      <c r="H119" s="37"/>
      <c r="I119" s="144" t="s">
        <v>28</v>
      </c>
      <c r="J119" s="33" t="str">
        <f>E21</f>
        <v>3D PARTNERS, s.r.o.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26</v>
      </c>
      <c r="D120" s="37"/>
      <c r="E120" s="37"/>
      <c r="F120" s="24" t="str">
        <f>IF(E18="","",E18)</f>
        <v>Vyplň údaj</v>
      </c>
      <c r="G120" s="37"/>
      <c r="H120" s="37"/>
      <c r="I120" s="144" t="s">
        <v>34</v>
      </c>
      <c r="J120" s="33" t="str">
        <f>E24</f>
        <v>Ing. Martin TOMÁŠ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204"/>
      <c r="B122" s="205"/>
      <c r="C122" s="206" t="s">
        <v>120</v>
      </c>
      <c r="D122" s="207" t="s">
        <v>62</v>
      </c>
      <c r="E122" s="207" t="s">
        <v>58</v>
      </c>
      <c r="F122" s="207" t="s">
        <v>59</v>
      </c>
      <c r="G122" s="207" t="s">
        <v>121</v>
      </c>
      <c r="H122" s="207" t="s">
        <v>122</v>
      </c>
      <c r="I122" s="208" t="s">
        <v>123</v>
      </c>
      <c r="J122" s="209" t="s">
        <v>113</v>
      </c>
      <c r="K122" s="210" t="s">
        <v>124</v>
      </c>
      <c r="L122" s="211"/>
      <c r="M122" s="97" t="s">
        <v>1</v>
      </c>
      <c r="N122" s="98" t="s">
        <v>41</v>
      </c>
      <c r="O122" s="98" t="s">
        <v>125</v>
      </c>
      <c r="P122" s="98" t="s">
        <v>126</v>
      </c>
      <c r="Q122" s="98" t="s">
        <v>127</v>
      </c>
      <c r="R122" s="98" t="s">
        <v>128</v>
      </c>
      <c r="S122" s="98" t="s">
        <v>129</v>
      </c>
      <c r="T122" s="99" t="s">
        <v>130</v>
      </c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</row>
    <row r="123" s="2" customFormat="1" ht="22.8" customHeight="1">
      <c r="A123" s="35"/>
      <c r="B123" s="36"/>
      <c r="C123" s="104" t="s">
        <v>114</v>
      </c>
      <c r="D123" s="37"/>
      <c r="E123" s="37"/>
      <c r="F123" s="37"/>
      <c r="G123" s="37"/>
      <c r="H123" s="37"/>
      <c r="I123" s="141"/>
      <c r="J123" s="212">
        <f>BK123</f>
        <v>0</v>
      </c>
      <c r="K123" s="37"/>
      <c r="L123" s="41"/>
      <c r="M123" s="100"/>
      <c r="N123" s="213"/>
      <c r="O123" s="101"/>
      <c r="P123" s="214">
        <f>P124+P137</f>
        <v>0</v>
      </c>
      <c r="Q123" s="101"/>
      <c r="R123" s="214">
        <f>R124+R137</f>
        <v>1654.0041241199999</v>
      </c>
      <c r="S123" s="101"/>
      <c r="T123" s="215">
        <f>T124+T137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76</v>
      </c>
      <c r="AU123" s="14" t="s">
        <v>115</v>
      </c>
      <c r="BK123" s="216">
        <f>BK124+BK137</f>
        <v>0</v>
      </c>
    </row>
    <row r="124" s="12" customFormat="1" ht="25.92" customHeight="1">
      <c r="A124" s="12"/>
      <c r="B124" s="217"/>
      <c r="C124" s="218"/>
      <c r="D124" s="219" t="s">
        <v>76</v>
      </c>
      <c r="E124" s="220" t="s">
        <v>131</v>
      </c>
      <c r="F124" s="220" t="s">
        <v>132</v>
      </c>
      <c r="G124" s="218"/>
      <c r="H124" s="218"/>
      <c r="I124" s="221"/>
      <c r="J124" s="222">
        <f>BK124</f>
        <v>0</v>
      </c>
      <c r="K124" s="218"/>
      <c r="L124" s="223"/>
      <c r="M124" s="224"/>
      <c r="N124" s="225"/>
      <c r="O124" s="225"/>
      <c r="P124" s="226">
        <f>P125+P133+P135</f>
        <v>0</v>
      </c>
      <c r="Q124" s="225"/>
      <c r="R124" s="226">
        <f>R125+R133+R135</f>
        <v>6.4098378</v>
      </c>
      <c r="S124" s="225"/>
      <c r="T124" s="227">
        <f>T125+T133+T135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8" t="s">
        <v>85</v>
      </c>
      <c r="AT124" s="229" t="s">
        <v>76</v>
      </c>
      <c r="AU124" s="229" t="s">
        <v>77</v>
      </c>
      <c r="AY124" s="228" t="s">
        <v>133</v>
      </c>
      <c r="BK124" s="230">
        <f>BK125+BK133+BK135</f>
        <v>0</v>
      </c>
    </row>
    <row r="125" s="12" customFormat="1" ht="22.8" customHeight="1">
      <c r="A125" s="12"/>
      <c r="B125" s="217"/>
      <c r="C125" s="218"/>
      <c r="D125" s="219" t="s">
        <v>76</v>
      </c>
      <c r="E125" s="231" t="s">
        <v>85</v>
      </c>
      <c r="F125" s="231" t="s">
        <v>134</v>
      </c>
      <c r="G125" s="218"/>
      <c r="H125" s="218"/>
      <c r="I125" s="221"/>
      <c r="J125" s="232">
        <f>BK125</f>
        <v>0</v>
      </c>
      <c r="K125" s="218"/>
      <c r="L125" s="223"/>
      <c r="M125" s="224"/>
      <c r="N125" s="225"/>
      <c r="O125" s="225"/>
      <c r="P125" s="226">
        <f>SUM(P126:P132)</f>
        <v>0</v>
      </c>
      <c r="Q125" s="225"/>
      <c r="R125" s="226">
        <f>SUM(R126:R132)</f>
        <v>0</v>
      </c>
      <c r="S125" s="225"/>
      <c r="T125" s="227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8" t="s">
        <v>85</v>
      </c>
      <c r="AT125" s="229" t="s">
        <v>76</v>
      </c>
      <c r="AU125" s="229" t="s">
        <v>85</v>
      </c>
      <c r="AY125" s="228" t="s">
        <v>133</v>
      </c>
      <c r="BK125" s="230">
        <f>SUM(BK126:BK132)</f>
        <v>0</v>
      </c>
    </row>
    <row r="126" s="2" customFormat="1" ht="16.5" customHeight="1">
      <c r="A126" s="35"/>
      <c r="B126" s="36"/>
      <c r="C126" s="233" t="s">
        <v>85</v>
      </c>
      <c r="D126" s="233" t="s">
        <v>135</v>
      </c>
      <c r="E126" s="234" t="s">
        <v>421</v>
      </c>
      <c r="F126" s="235" t="s">
        <v>422</v>
      </c>
      <c r="G126" s="236" t="s">
        <v>157</v>
      </c>
      <c r="H126" s="237">
        <v>2.484</v>
      </c>
      <c r="I126" s="238"/>
      <c r="J126" s="237">
        <f>ROUND(I126*H126,3)</f>
        <v>0</v>
      </c>
      <c r="K126" s="239"/>
      <c r="L126" s="41"/>
      <c r="M126" s="240" t="s">
        <v>1</v>
      </c>
      <c r="N126" s="241" t="s">
        <v>43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139</v>
      </c>
      <c r="AT126" s="244" t="s">
        <v>135</v>
      </c>
      <c r="AU126" s="244" t="s">
        <v>140</v>
      </c>
      <c r="AY126" s="14" t="s">
        <v>133</v>
      </c>
      <c r="BE126" s="245">
        <f>IF(N126="základná",J126,0)</f>
        <v>0</v>
      </c>
      <c r="BF126" s="245">
        <f>IF(N126="znížená",J126,0)</f>
        <v>0</v>
      </c>
      <c r="BG126" s="245">
        <f>IF(N126="zákl. prenesená",J126,0)</f>
        <v>0</v>
      </c>
      <c r="BH126" s="245">
        <f>IF(N126="zníž. prenesená",J126,0)</f>
        <v>0</v>
      </c>
      <c r="BI126" s="245">
        <f>IF(N126="nulová",J126,0)</f>
        <v>0</v>
      </c>
      <c r="BJ126" s="14" t="s">
        <v>140</v>
      </c>
      <c r="BK126" s="246">
        <f>ROUND(I126*H126,3)</f>
        <v>0</v>
      </c>
      <c r="BL126" s="14" t="s">
        <v>139</v>
      </c>
      <c r="BM126" s="244" t="s">
        <v>423</v>
      </c>
    </row>
    <row r="127" s="2" customFormat="1" ht="16.5" customHeight="1">
      <c r="A127" s="35"/>
      <c r="B127" s="36"/>
      <c r="C127" s="233" t="s">
        <v>140</v>
      </c>
      <c r="D127" s="233" t="s">
        <v>135</v>
      </c>
      <c r="E127" s="234" t="s">
        <v>424</v>
      </c>
      <c r="F127" s="235" t="s">
        <v>425</v>
      </c>
      <c r="G127" s="236" t="s">
        <v>157</v>
      </c>
      <c r="H127" s="237">
        <v>2.484</v>
      </c>
      <c r="I127" s="238"/>
      <c r="J127" s="237">
        <f>ROUND(I127*H127,3)</f>
        <v>0</v>
      </c>
      <c r="K127" s="239"/>
      <c r="L127" s="41"/>
      <c r="M127" s="240" t="s">
        <v>1</v>
      </c>
      <c r="N127" s="241" t="s">
        <v>43</v>
      </c>
      <c r="O127" s="88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139</v>
      </c>
      <c r="AT127" s="244" t="s">
        <v>135</v>
      </c>
      <c r="AU127" s="244" t="s">
        <v>140</v>
      </c>
      <c r="AY127" s="14" t="s">
        <v>133</v>
      </c>
      <c r="BE127" s="245">
        <f>IF(N127="základná",J127,0)</f>
        <v>0</v>
      </c>
      <c r="BF127" s="245">
        <f>IF(N127="znížená",J127,0)</f>
        <v>0</v>
      </c>
      <c r="BG127" s="245">
        <f>IF(N127="zákl. prenesená",J127,0)</f>
        <v>0</v>
      </c>
      <c r="BH127" s="245">
        <f>IF(N127="zníž. prenesená",J127,0)</f>
        <v>0</v>
      </c>
      <c r="BI127" s="245">
        <f>IF(N127="nulová",J127,0)</f>
        <v>0</v>
      </c>
      <c r="BJ127" s="14" t="s">
        <v>140</v>
      </c>
      <c r="BK127" s="246">
        <f>ROUND(I127*H127,3)</f>
        <v>0</v>
      </c>
      <c r="BL127" s="14" t="s">
        <v>139</v>
      </c>
      <c r="BM127" s="244" t="s">
        <v>426</v>
      </c>
    </row>
    <row r="128" s="2" customFormat="1" ht="21.75" customHeight="1">
      <c r="A128" s="35"/>
      <c r="B128" s="36"/>
      <c r="C128" s="233" t="s">
        <v>145</v>
      </c>
      <c r="D128" s="233" t="s">
        <v>135</v>
      </c>
      <c r="E128" s="234" t="s">
        <v>226</v>
      </c>
      <c r="F128" s="235" t="s">
        <v>227</v>
      </c>
      <c r="G128" s="236" t="s">
        <v>157</v>
      </c>
      <c r="H128" s="237">
        <v>2.484</v>
      </c>
      <c r="I128" s="238"/>
      <c r="J128" s="237">
        <f>ROUND(I128*H128,3)</f>
        <v>0</v>
      </c>
      <c r="K128" s="239"/>
      <c r="L128" s="41"/>
      <c r="M128" s="240" t="s">
        <v>1</v>
      </c>
      <c r="N128" s="241" t="s">
        <v>43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139</v>
      </c>
      <c r="AT128" s="244" t="s">
        <v>135</v>
      </c>
      <c r="AU128" s="244" t="s">
        <v>140</v>
      </c>
      <c r="AY128" s="14" t="s">
        <v>133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4" t="s">
        <v>140</v>
      </c>
      <c r="BK128" s="246">
        <f>ROUND(I128*H128,3)</f>
        <v>0</v>
      </c>
      <c r="BL128" s="14" t="s">
        <v>139</v>
      </c>
      <c r="BM128" s="244" t="s">
        <v>427</v>
      </c>
    </row>
    <row r="129" s="2" customFormat="1" ht="33" customHeight="1">
      <c r="A129" s="35"/>
      <c r="B129" s="36"/>
      <c r="C129" s="233" t="s">
        <v>139</v>
      </c>
      <c r="D129" s="233" t="s">
        <v>135</v>
      </c>
      <c r="E129" s="234" t="s">
        <v>229</v>
      </c>
      <c r="F129" s="235" t="s">
        <v>230</v>
      </c>
      <c r="G129" s="236" t="s">
        <v>157</v>
      </c>
      <c r="H129" s="237">
        <v>2.484</v>
      </c>
      <c r="I129" s="238"/>
      <c r="J129" s="237">
        <f>ROUND(I129*H129,3)</f>
        <v>0</v>
      </c>
      <c r="K129" s="239"/>
      <c r="L129" s="41"/>
      <c r="M129" s="240" t="s">
        <v>1</v>
      </c>
      <c r="N129" s="241" t="s">
        <v>43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139</v>
      </c>
      <c r="AT129" s="244" t="s">
        <v>135</v>
      </c>
      <c r="AU129" s="244" t="s">
        <v>140</v>
      </c>
      <c r="AY129" s="14" t="s">
        <v>133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140</v>
      </c>
      <c r="BK129" s="246">
        <f>ROUND(I129*H129,3)</f>
        <v>0</v>
      </c>
      <c r="BL129" s="14" t="s">
        <v>139</v>
      </c>
      <c r="BM129" s="244" t="s">
        <v>428</v>
      </c>
    </row>
    <row r="130" s="2" customFormat="1" ht="33" customHeight="1">
      <c r="A130" s="35"/>
      <c r="B130" s="36"/>
      <c r="C130" s="233" t="s">
        <v>154</v>
      </c>
      <c r="D130" s="233" t="s">
        <v>135</v>
      </c>
      <c r="E130" s="234" t="s">
        <v>232</v>
      </c>
      <c r="F130" s="235" t="s">
        <v>233</v>
      </c>
      <c r="G130" s="236" t="s">
        <v>157</v>
      </c>
      <c r="H130" s="237">
        <v>42.228000000000002</v>
      </c>
      <c r="I130" s="238"/>
      <c r="J130" s="237">
        <f>ROUND(I130*H130,3)</f>
        <v>0</v>
      </c>
      <c r="K130" s="239"/>
      <c r="L130" s="41"/>
      <c r="M130" s="240" t="s">
        <v>1</v>
      </c>
      <c r="N130" s="241" t="s">
        <v>43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139</v>
      </c>
      <c r="AT130" s="244" t="s">
        <v>135</v>
      </c>
      <c r="AU130" s="244" t="s">
        <v>140</v>
      </c>
      <c r="AY130" s="14" t="s">
        <v>133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140</v>
      </c>
      <c r="BK130" s="246">
        <f>ROUND(I130*H130,3)</f>
        <v>0</v>
      </c>
      <c r="BL130" s="14" t="s">
        <v>139</v>
      </c>
      <c r="BM130" s="244" t="s">
        <v>429</v>
      </c>
    </row>
    <row r="131" s="2" customFormat="1" ht="21.75" customHeight="1">
      <c r="A131" s="35"/>
      <c r="B131" s="36"/>
      <c r="C131" s="233" t="s">
        <v>159</v>
      </c>
      <c r="D131" s="233" t="s">
        <v>135</v>
      </c>
      <c r="E131" s="234" t="s">
        <v>242</v>
      </c>
      <c r="F131" s="235" t="s">
        <v>243</v>
      </c>
      <c r="G131" s="236" t="s">
        <v>157</v>
      </c>
      <c r="H131" s="237">
        <v>2.484</v>
      </c>
      <c r="I131" s="238"/>
      <c r="J131" s="237">
        <f>ROUND(I131*H131,3)</f>
        <v>0</v>
      </c>
      <c r="K131" s="239"/>
      <c r="L131" s="41"/>
      <c r="M131" s="240" t="s">
        <v>1</v>
      </c>
      <c r="N131" s="241" t="s">
        <v>43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139</v>
      </c>
      <c r="AT131" s="244" t="s">
        <v>135</v>
      </c>
      <c r="AU131" s="244" t="s">
        <v>140</v>
      </c>
      <c r="AY131" s="14" t="s">
        <v>133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140</v>
      </c>
      <c r="BK131" s="246">
        <f>ROUND(I131*H131,3)</f>
        <v>0</v>
      </c>
      <c r="BL131" s="14" t="s">
        <v>139</v>
      </c>
      <c r="BM131" s="244" t="s">
        <v>430</v>
      </c>
    </row>
    <row r="132" s="2" customFormat="1" ht="21.75" customHeight="1">
      <c r="A132" s="35"/>
      <c r="B132" s="36"/>
      <c r="C132" s="233" t="s">
        <v>163</v>
      </c>
      <c r="D132" s="233" t="s">
        <v>135</v>
      </c>
      <c r="E132" s="234" t="s">
        <v>431</v>
      </c>
      <c r="F132" s="235" t="s">
        <v>432</v>
      </c>
      <c r="G132" s="236" t="s">
        <v>178</v>
      </c>
      <c r="H132" s="237">
        <v>1.863</v>
      </c>
      <c r="I132" s="238"/>
      <c r="J132" s="237">
        <f>ROUND(I132*H132,3)</f>
        <v>0</v>
      </c>
      <c r="K132" s="239"/>
      <c r="L132" s="41"/>
      <c r="M132" s="240" t="s">
        <v>1</v>
      </c>
      <c r="N132" s="241" t="s">
        <v>43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139</v>
      </c>
      <c r="AT132" s="244" t="s">
        <v>135</v>
      </c>
      <c r="AU132" s="244" t="s">
        <v>140</v>
      </c>
      <c r="AY132" s="14" t="s">
        <v>133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140</v>
      </c>
      <c r="BK132" s="246">
        <f>ROUND(I132*H132,3)</f>
        <v>0</v>
      </c>
      <c r="BL132" s="14" t="s">
        <v>139</v>
      </c>
      <c r="BM132" s="244" t="s">
        <v>433</v>
      </c>
    </row>
    <row r="133" s="12" customFormat="1" ht="22.8" customHeight="1">
      <c r="A133" s="12"/>
      <c r="B133" s="217"/>
      <c r="C133" s="218"/>
      <c r="D133" s="219" t="s">
        <v>76</v>
      </c>
      <c r="E133" s="231" t="s">
        <v>140</v>
      </c>
      <c r="F133" s="231" t="s">
        <v>248</v>
      </c>
      <c r="G133" s="218"/>
      <c r="H133" s="218"/>
      <c r="I133" s="221"/>
      <c r="J133" s="232">
        <f>BK133</f>
        <v>0</v>
      </c>
      <c r="K133" s="218"/>
      <c r="L133" s="223"/>
      <c r="M133" s="224"/>
      <c r="N133" s="225"/>
      <c r="O133" s="225"/>
      <c r="P133" s="226">
        <f>P134</f>
        <v>0</v>
      </c>
      <c r="Q133" s="225"/>
      <c r="R133" s="226">
        <f>R134</f>
        <v>6.4098378</v>
      </c>
      <c r="S133" s="225"/>
      <c r="T133" s="227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8" t="s">
        <v>85</v>
      </c>
      <c r="AT133" s="229" t="s">
        <v>76</v>
      </c>
      <c r="AU133" s="229" t="s">
        <v>85</v>
      </c>
      <c r="AY133" s="228" t="s">
        <v>133</v>
      </c>
      <c r="BK133" s="230">
        <f>BK134</f>
        <v>0</v>
      </c>
    </row>
    <row r="134" s="2" customFormat="1" ht="21.75" customHeight="1">
      <c r="A134" s="35"/>
      <c r="B134" s="36"/>
      <c r="C134" s="233" t="s">
        <v>168</v>
      </c>
      <c r="D134" s="233" t="s">
        <v>135</v>
      </c>
      <c r="E134" s="234" t="s">
        <v>287</v>
      </c>
      <c r="F134" s="235" t="s">
        <v>434</v>
      </c>
      <c r="G134" s="236" t="s">
        <v>157</v>
      </c>
      <c r="H134" s="237">
        <v>2.484</v>
      </c>
      <c r="I134" s="238"/>
      <c r="J134" s="237">
        <f>ROUND(I134*H134,3)</f>
        <v>0</v>
      </c>
      <c r="K134" s="239"/>
      <c r="L134" s="41"/>
      <c r="M134" s="240" t="s">
        <v>1</v>
      </c>
      <c r="N134" s="241" t="s">
        <v>43</v>
      </c>
      <c r="O134" s="88"/>
      <c r="P134" s="242">
        <f>O134*H134</f>
        <v>0</v>
      </c>
      <c r="Q134" s="242">
        <v>2.5804499999999999</v>
      </c>
      <c r="R134" s="242">
        <f>Q134*H134</f>
        <v>6.4098378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139</v>
      </c>
      <c r="AT134" s="244" t="s">
        <v>135</v>
      </c>
      <c r="AU134" s="244" t="s">
        <v>140</v>
      </c>
      <c r="AY134" s="14" t="s">
        <v>133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4" t="s">
        <v>140</v>
      </c>
      <c r="BK134" s="246">
        <f>ROUND(I134*H134,3)</f>
        <v>0</v>
      </c>
      <c r="BL134" s="14" t="s">
        <v>139</v>
      </c>
      <c r="BM134" s="244" t="s">
        <v>435</v>
      </c>
    </row>
    <row r="135" s="12" customFormat="1" ht="22.8" customHeight="1">
      <c r="A135" s="12"/>
      <c r="B135" s="217"/>
      <c r="C135" s="218"/>
      <c r="D135" s="219" t="s">
        <v>76</v>
      </c>
      <c r="E135" s="231" t="s">
        <v>411</v>
      </c>
      <c r="F135" s="231" t="s">
        <v>412</v>
      </c>
      <c r="G135" s="218"/>
      <c r="H135" s="218"/>
      <c r="I135" s="221"/>
      <c r="J135" s="232">
        <f>BK135</f>
        <v>0</v>
      </c>
      <c r="K135" s="218"/>
      <c r="L135" s="223"/>
      <c r="M135" s="224"/>
      <c r="N135" s="225"/>
      <c r="O135" s="225"/>
      <c r="P135" s="226">
        <f>P136</f>
        <v>0</v>
      </c>
      <c r="Q135" s="225"/>
      <c r="R135" s="226">
        <f>R136</f>
        <v>0</v>
      </c>
      <c r="S135" s="225"/>
      <c r="T135" s="227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8" t="s">
        <v>85</v>
      </c>
      <c r="AT135" s="229" t="s">
        <v>76</v>
      </c>
      <c r="AU135" s="229" t="s">
        <v>85</v>
      </c>
      <c r="AY135" s="228" t="s">
        <v>133</v>
      </c>
      <c r="BK135" s="230">
        <f>BK136</f>
        <v>0</v>
      </c>
    </row>
    <row r="136" s="2" customFormat="1" ht="21.75" customHeight="1">
      <c r="A136" s="35"/>
      <c r="B136" s="36"/>
      <c r="C136" s="233" t="s">
        <v>152</v>
      </c>
      <c r="D136" s="233" t="s">
        <v>135</v>
      </c>
      <c r="E136" s="234" t="s">
        <v>436</v>
      </c>
      <c r="F136" s="235" t="s">
        <v>437</v>
      </c>
      <c r="G136" s="236" t="s">
        <v>178</v>
      </c>
      <c r="H136" s="237">
        <v>6.4100000000000001</v>
      </c>
      <c r="I136" s="238"/>
      <c r="J136" s="237">
        <f>ROUND(I136*H136,3)</f>
        <v>0</v>
      </c>
      <c r="K136" s="239"/>
      <c r="L136" s="41"/>
      <c r="M136" s="240" t="s">
        <v>1</v>
      </c>
      <c r="N136" s="241" t="s">
        <v>43</v>
      </c>
      <c r="O136" s="88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139</v>
      </c>
      <c r="AT136" s="244" t="s">
        <v>135</v>
      </c>
      <c r="AU136" s="244" t="s">
        <v>140</v>
      </c>
      <c r="AY136" s="14" t="s">
        <v>133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4" t="s">
        <v>140</v>
      </c>
      <c r="BK136" s="246">
        <f>ROUND(I136*H136,3)</f>
        <v>0</v>
      </c>
      <c r="BL136" s="14" t="s">
        <v>139</v>
      </c>
      <c r="BM136" s="244" t="s">
        <v>438</v>
      </c>
    </row>
    <row r="137" s="12" customFormat="1" ht="25.92" customHeight="1">
      <c r="A137" s="12"/>
      <c r="B137" s="217"/>
      <c r="C137" s="218"/>
      <c r="D137" s="219" t="s">
        <v>76</v>
      </c>
      <c r="E137" s="220" t="s">
        <v>439</v>
      </c>
      <c r="F137" s="220" t="s">
        <v>440</v>
      </c>
      <c r="G137" s="218"/>
      <c r="H137" s="218"/>
      <c r="I137" s="221"/>
      <c r="J137" s="222">
        <f>BK137</f>
        <v>0</v>
      </c>
      <c r="K137" s="218"/>
      <c r="L137" s="223"/>
      <c r="M137" s="224"/>
      <c r="N137" s="225"/>
      <c r="O137" s="225"/>
      <c r="P137" s="226">
        <f>P138+P152</f>
        <v>0</v>
      </c>
      <c r="Q137" s="225"/>
      <c r="R137" s="226">
        <f>R138+R152</f>
        <v>1647.5942863199998</v>
      </c>
      <c r="S137" s="225"/>
      <c r="T137" s="227">
        <f>T138+T152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8" t="s">
        <v>140</v>
      </c>
      <c r="AT137" s="229" t="s">
        <v>76</v>
      </c>
      <c r="AU137" s="229" t="s">
        <v>77</v>
      </c>
      <c r="AY137" s="228" t="s">
        <v>133</v>
      </c>
      <c r="BK137" s="230">
        <f>BK138+BK152</f>
        <v>0</v>
      </c>
    </row>
    <row r="138" s="12" customFormat="1" ht="22.8" customHeight="1">
      <c r="A138" s="12"/>
      <c r="B138" s="217"/>
      <c r="C138" s="218"/>
      <c r="D138" s="219" t="s">
        <v>76</v>
      </c>
      <c r="E138" s="231" t="s">
        <v>441</v>
      </c>
      <c r="F138" s="231" t="s">
        <v>442</v>
      </c>
      <c r="G138" s="218"/>
      <c r="H138" s="218"/>
      <c r="I138" s="221"/>
      <c r="J138" s="232">
        <f>BK138</f>
        <v>0</v>
      </c>
      <c r="K138" s="218"/>
      <c r="L138" s="223"/>
      <c r="M138" s="224"/>
      <c r="N138" s="225"/>
      <c r="O138" s="225"/>
      <c r="P138" s="226">
        <f>SUM(P139:P151)</f>
        <v>0</v>
      </c>
      <c r="Q138" s="225"/>
      <c r="R138" s="226">
        <f>SUM(R139:R151)</f>
        <v>1647.5376219999998</v>
      </c>
      <c r="S138" s="225"/>
      <c r="T138" s="227">
        <f>SUM(T139:T151)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8" t="s">
        <v>140</v>
      </c>
      <c r="AT138" s="229" t="s">
        <v>76</v>
      </c>
      <c r="AU138" s="229" t="s">
        <v>85</v>
      </c>
      <c r="AY138" s="228" t="s">
        <v>133</v>
      </c>
      <c r="BK138" s="230">
        <f>SUM(BK139:BK151)</f>
        <v>0</v>
      </c>
    </row>
    <row r="139" s="2" customFormat="1" ht="33" customHeight="1">
      <c r="A139" s="35"/>
      <c r="B139" s="36"/>
      <c r="C139" s="233" t="s">
        <v>175</v>
      </c>
      <c r="D139" s="233" t="s">
        <v>135</v>
      </c>
      <c r="E139" s="234" t="s">
        <v>443</v>
      </c>
      <c r="F139" s="235" t="s">
        <v>444</v>
      </c>
      <c r="G139" s="236" t="s">
        <v>166</v>
      </c>
      <c r="H139" s="237">
        <v>2</v>
      </c>
      <c r="I139" s="238"/>
      <c r="J139" s="237">
        <f>ROUND(I139*H139,3)</f>
        <v>0</v>
      </c>
      <c r="K139" s="239"/>
      <c r="L139" s="41"/>
      <c r="M139" s="240" t="s">
        <v>1</v>
      </c>
      <c r="N139" s="241" t="s">
        <v>43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200</v>
      </c>
      <c r="AT139" s="244" t="s">
        <v>135</v>
      </c>
      <c r="AU139" s="244" t="s">
        <v>140</v>
      </c>
      <c r="AY139" s="14" t="s">
        <v>133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4" t="s">
        <v>140</v>
      </c>
      <c r="BK139" s="246">
        <f>ROUND(I139*H139,3)</f>
        <v>0</v>
      </c>
      <c r="BL139" s="14" t="s">
        <v>200</v>
      </c>
      <c r="BM139" s="244" t="s">
        <v>445</v>
      </c>
    </row>
    <row r="140" s="2" customFormat="1" ht="21.75" customHeight="1">
      <c r="A140" s="35"/>
      <c r="B140" s="36"/>
      <c r="C140" s="252" t="s">
        <v>180</v>
      </c>
      <c r="D140" s="252" t="s">
        <v>235</v>
      </c>
      <c r="E140" s="253" t="s">
        <v>446</v>
      </c>
      <c r="F140" s="254" t="s">
        <v>447</v>
      </c>
      <c r="G140" s="255" t="s">
        <v>166</v>
      </c>
      <c r="H140" s="256">
        <v>2</v>
      </c>
      <c r="I140" s="257"/>
      <c r="J140" s="256">
        <f>ROUND(I140*H140,3)</f>
        <v>0</v>
      </c>
      <c r="K140" s="258"/>
      <c r="L140" s="259"/>
      <c r="M140" s="260" t="s">
        <v>1</v>
      </c>
      <c r="N140" s="261" t="s">
        <v>43</v>
      </c>
      <c r="O140" s="88"/>
      <c r="P140" s="242">
        <f>O140*H140</f>
        <v>0</v>
      </c>
      <c r="Q140" s="242">
        <v>0.1134</v>
      </c>
      <c r="R140" s="242">
        <f>Q140*H140</f>
        <v>0.2268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319</v>
      </c>
      <c r="AT140" s="244" t="s">
        <v>235</v>
      </c>
      <c r="AU140" s="244" t="s">
        <v>140</v>
      </c>
      <c r="AY140" s="14" t="s">
        <v>133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4" t="s">
        <v>140</v>
      </c>
      <c r="BK140" s="246">
        <f>ROUND(I140*H140,3)</f>
        <v>0</v>
      </c>
      <c r="BL140" s="14" t="s">
        <v>200</v>
      </c>
      <c r="BM140" s="244" t="s">
        <v>448</v>
      </c>
    </row>
    <row r="141" s="2" customFormat="1" ht="21.75" customHeight="1">
      <c r="A141" s="35"/>
      <c r="B141" s="36"/>
      <c r="C141" s="233" t="s">
        <v>184</v>
      </c>
      <c r="D141" s="233" t="s">
        <v>135</v>
      </c>
      <c r="E141" s="234" t="s">
        <v>449</v>
      </c>
      <c r="F141" s="235" t="s">
        <v>450</v>
      </c>
      <c r="G141" s="236" t="s">
        <v>451</v>
      </c>
      <c r="H141" s="237">
        <v>1813.04</v>
      </c>
      <c r="I141" s="238"/>
      <c r="J141" s="237">
        <f>ROUND(I141*H141,3)</f>
        <v>0</v>
      </c>
      <c r="K141" s="239"/>
      <c r="L141" s="41"/>
      <c r="M141" s="240" t="s">
        <v>1</v>
      </c>
      <c r="N141" s="241" t="s">
        <v>43</v>
      </c>
      <c r="O141" s="88"/>
      <c r="P141" s="242">
        <f>O141*H141</f>
        <v>0</v>
      </c>
      <c r="Q141" s="242">
        <v>5.0000000000000002E-05</v>
      </c>
      <c r="R141" s="242">
        <f>Q141*H141</f>
        <v>0.090651999999999996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200</v>
      </c>
      <c r="AT141" s="244" t="s">
        <v>135</v>
      </c>
      <c r="AU141" s="244" t="s">
        <v>140</v>
      </c>
      <c r="AY141" s="14" t="s">
        <v>133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4" t="s">
        <v>140</v>
      </c>
      <c r="BK141" s="246">
        <f>ROUND(I141*H141,3)</f>
        <v>0</v>
      </c>
      <c r="BL141" s="14" t="s">
        <v>200</v>
      </c>
      <c r="BM141" s="244" t="s">
        <v>452</v>
      </c>
    </row>
    <row r="142" s="2" customFormat="1" ht="16.5" customHeight="1">
      <c r="A142" s="35"/>
      <c r="B142" s="36"/>
      <c r="C142" s="252" t="s">
        <v>188</v>
      </c>
      <c r="D142" s="252" t="s">
        <v>235</v>
      </c>
      <c r="E142" s="253" t="s">
        <v>453</v>
      </c>
      <c r="F142" s="254" t="s">
        <v>454</v>
      </c>
      <c r="G142" s="255" t="s">
        <v>451</v>
      </c>
      <c r="H142" s="256">
        <v>150.47999999999999</v>
      </c>
      <c r="I142" s="257"/>
      <c r="J142" s="256">
        <f>ROUND(I142*H142,3)</f>
        <v>0</v>
      </c>
      <c r="K142" s="258"/>
      <c r="L142" s="259"/>
      <c r="M142" s="260" t="s">
        <v>1</v>
      </c>
      <c r="N142" s="261" t="s">
        <v>43</v>
      </c>
      <c r="O142" s="88"/>
      <c r="P142" s="242">
        <f>O142*H142</f>
        <v>0</v>
      </c>
      <c r="Q142" s="242">
        <v>1</v>
      </c>
      <c r="R142" s="242">
        <f>Q142*H142</f>
        <v>150.47999999999999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319</v>
      </c>
      <c r="AT142" s="244" t="s">
        <v>235</v>
      </c>
      <c r="AU142" s="244" t="s">
        <v>140</v>
      </c>
      <c r="AY142" s="14" t="s">
        <v>133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4" t="s">
        <v>140</v>
      </c>
      <c r="BK142" s="246">
        <f>ROUND(I142*H142,3)</f>
        <v>0</v>
      </c>
      <c r="BL142" s="14" t="s">
        <v>200</v>
      </c>
      <c r="BM142" s="244" t="s">
        <v>455</v>
      </c>
    </row>
    <row r="143" s="2" customFormat="1" ht="16.5" customHeight="1">
      <c r="A143" s="35"/>
      <c r="B143" s="36"/>
      <c r="C143" s="252" t="s">
        <v>192</v>
      </c>
      <c r="D143" s="252" t="s">
        <v>235</v>
      </c>
      <c r="E143" s="253" t="s">
        <v>456</v>
      </c>
      <c r="F143" s="254" t="s">
        <v>457</v>
      </c>
      <c r="G143" s="255" t="s">
        <v>451</v>
      </c>
      <c r="H143" s="256">
        <v>26.579999999999998</v>
      </c>
      <c r="I143" s="257"/>
      <c r="J143" s="256">
        <f>ROUND(I143*H143,3)</f>
        <v>0</v>
      </c>
      <c r="K143" s="258"/>
      <c r="L143" s="259"/>
      <c r="M143" s="260" t="s">
        <v>1</v>
      </c>
      <c r="N143" s="261" t="s">
        <v>43</v>
      </c>
      <c r="O143" s="88"/>
      <c r="P143" s="242">
        <f>O143*H143</f>
        <v>0</v>
      </c>
      <c r="Q143" s="242">
        <v>1</v>
      </c>
      <c r="R143" s="242">
        <f>Q143*H143</f>
        <v>26.579999999999998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319</v>
      </c>
      <c r="AT143" s="244" t="s">
        <v>235</v>
      </c>
      <c r="AU143" s="244" t="s">
        <v>140</v>
      </c>
      <c r="AY143" s="14" t="s">
        <v>133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4" t="s">
        <v>140</v>
      </c>
      <c r="BK143" s="246">
        <f>ROUND(I143*H143,3)</f>
        <v>0</v>
      </c>
      <c r="BL143" s="14" t="s">
        <v>200</v>
      </c>
      <c r="BM143" s="244" t="s">
        <v>458</v>
      </c>
    </row>
    <row r="144" s="2" customFormat="1" ht="16.5" customHeight="1">
      <c r="A144" s="35"/>
      <c r="B144" s="36"/>
      <c r="C144" s="252" t="s">
        <v>196</v>
      </c>
      <c r="D144" s="252" t="s">
        <v>235</v>
      </c>
      <c r="E144" s="253" t="s">
        <v>459</v>
      </c>
      <c r="F144" s="254" t="s">
        <v>460</v>
      </c>
      <c r="G144" s="255" t="s">
        <v>451</v>
      </c>
      <c r="H144" s="256">
        <v>326.63999999999999</v>
      </c>
      <c r="I144" s="257"/>
      <c r="J144" s="256">
        <f>ROUND(I144*H144,3)</f>
        <v>0</v>
      </c>
      <c r="K144" s="258"/>
      <c r="L144" s="259"/>
      <c r="M144" s="260" t="s">
        <v>1</v>
      </c>
      <c r="N144" s="261" t="s">
        <v>43</v>
      </c>
      <c r="O144" s="88"/>
      <c r="P144" s="242">
        <f>O144*H144</f>
        <v>0</v>
      </c>
      <c r="Q144" s="242">
        <v>1</v>
      </c>
      <c r="R144" s="242">
        <f>Q144*H144</f>
        <v>326.63999999999999</v>
      </c>
      <c r="S144" s="242">
        <v>0</v>
      </c>
      <c r="T144" s="24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319</v>
      </c>
      <c r="AT144" s="244" t="s">
        <v>235</v>
      </c>
      <c r="AU144" s="244" t="s">
        <v>140</v>
      </c>
      <c r="AY144" s="14" t="s">
        <v>133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4" t="s">
        <v>140</v>
      </c>
      <c r="BK144" s="246">
        <f>ROUND(I144*H144,3)</f>
        <v>0</v>
      </c>
      <c r="BL144" s="14" t="s">
        <v>200</v>
      </c>
      <c r="BM144" s="244" t="s">
        <v>461</v>
      </c>
    </row>
    <row r="145" s="2" customFormat="1" ht="16.5" customHeight="1">
      <c r="A145" s="35"/>
      <c r="B145" s="36"/>
      <c r="C145" s="252" t="s">
        <v>200</v>
      </c>
      <c r="D145" s="252" t="s">
        <v>235</v>
      </c>
      <c r="E145" s="253" t="s">
        <v>462</v>
      </c>
      <c r="F145" s="254" t="s">
        <v>463</v>
      </c>
      <c r="G145" s="255" t="s">
        <v>451</v>
      </c>
      <c r="H145" s="256">
        <v>7.5599999999999996</v>
      </c>
      <c r="I145" s="257"/>
      <c r="J145" s="256">
        <f>ROUND(I145*H145,3)</f>
        <v>0</v>
      </c>
      <c r="K145" s="258"/>
      <c r="L145" s="259"/>
      <c r="M145" s="260" t="s">
        <v>1</v>
      </c>
      <c r="N145" s="261" t="s">
        <v>43</v>
      </c>
      <c r="O145" s="88"/>
      <c r="P145" s="242">
        <f>O145*H145</f>
        <v>0</v>
      </c>
      <c r="Q145" s="242">
        <v>1</v>
      </c>
      <c r="R145" s="242">
        <f>Q145*H145</f>
        <v>7.5599999999999996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319</v>
      </c>
      <c r="AT145" s="244" t="s">
        <v>235</v>
      </c>
      <c r="AU145" s="244" t="s">
        <v>140</v>
      </c>
      <c r="AY145" s="14" t="s">
        <v>133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4" t="s">
        <v>140</v>
      </c>
      <c r="BK145" s="246">
        <f>ROUND(I145*H145,3)</f>
        <v>0</v>
      </c>
      <c r="BL145" s="14" t="s">
        <v>200</v>
      </c>
      <c r="BM145" s="244" t="s">
        <v>464</v>
      </c>
    </row>
    <row r="146" s="2" customFormat="1" ht="16.5" customHeight="1">
      <c r="A146" s="35"/>
      <c r="B146" s="36"/>
      <c r="C146" s="252" t="s">
        <v>258</v>
      </c>
      <c r="D146" s="252" t="s">
        <v>235</v>
      </c>
      <c r="E146" s="253" t="s">
        <v>465</v>
      </c>
      <c r="F146" s="254" t="s">
        <v>466</v>
      </c>
      <c r="G146" s="255" t="s">
        <v>451</v>
      </c>
      <c r="H146" s="256">
        <v>1.0800000000000001</v>
      </c>
      <c r="I146" s="257"/>
      <c r="J146" s="256">
        <f>ROUND(I146*H146,3)</f>
        <v>0</v>
      </c>
      <c r="K146" s="258"/>
      <c r="L146" s="259"/>
      <c r="M146" s="260" t="s">
        <v>1</v>
      </c>
      <c r="N146" s="261" t="s">
        <v>43</v>
      </c>
      <c r="O146" s="88"/>
      <c r="P146" s="242">
        <f>O146*H146</f>
        <v>0</v>
      </c>
      <c r="Q146" s="242">
        <v>1</v>
      </c>
      <c r="R146" s="242">
        <f>Q146*H146</f>
        <v>1.0800000000000001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319</v>
      </c>
      <c r="AT146" s="244" t="s">
        <v>235</v>
      </c>
      <c r="AU146" s="244" t="s">
        <v>140</v>
      </c>
      <c r="AY146" s="14" t="s">
        <v>133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4" t="s">
        <v>140</v>
      </c>
      <c r="BK146" s="246">
        <f>ROUND(I146*H146,3)</f>
        <v>0</v>
      </c>
      <c r="BL146" s="14" t="s">
        <v>200</v>
      </c>
      <c r="BM146" s="244" t="s">
        <v>467</v>
      </c>
    </row>
    <row r="147" s="2" customFormat="1" ht="16.5" customHeight="1">
      <c r="A147" s="35"/>
      <c r="B147" s="36"/>
      <c r="C147" s="252" t="s">
        <v>262</v>
      </c>
      <c r="D147" s="252" t="s">
        <v>235</v>
      </c>
      <c r="E147" s="253" t="s">
        <v>468</v>
      </c>
      <c r="F147" s="254" t="s">
        <v>469</v>
      </c>
      <c r="G147" s="255" t="s">
        <v>451</v>
      </c>
      <c r="H147" s="256">
        <v>984.80999999999995</v>
      </c>
      <c r="I147" s="257"/>
      <c r="J147" s="256">
        <f>ROUND(I147*H147,3)</f>
        <v>0</v>
      </c>
      <c r="K147" s="258"/>
      <c r="L147" s="259"/>
      <c r="M147" s="260" t="s">
        <v>1</v>
      </c>
      <c r="N147" s="261" t="s">
        <v>43</v>
      </c>
      <c r="O147" s="88"/>
      <c r="P147" s="242">
        <f>O147*H147</f>
        <v>0</v>
      </c>
      <c r="Q147" s="242">
        <v>1</v>
      </c>
      <c r="R147" s="242">
        <f>Q147*H147</f>
        <v>984.80999999999995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319</v>
      </c>
      <c r="AT147" s="244" t="s">
        <v>235</v>
      </c>
      <c r="AU147" s="244" t="s">
        <v>140</v>
      </c>
      <c r="AY147" s="14" t="s">
        <v>133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4" t="s">
        <v>140</v>
      </c>
      <c r="BK147" s="246">
        <f>ROUND(I147*H147,3)</f>
        <v>0</v>
      </c>
      <c r="BL147" s="14" t="s">
        <v>200</v>
      </c>
      <c r="BM147" s="244" t="s">
        <v>470</v>
      </c>
    </row>
    <row r="148" s="2" customFormat="1" ht="21.75" customHeight="1">
      <c r="A148" s="35"/>
      <c r="B148" s="36"/>
      <c r="C148" s="252" t="s">
        <v>266</v>
      </c>
      <c r="D148" s="252" t="s">
        <v>235</v>
      </c>
      <c r="E148" s="253" t="s">
        <v>471</v>
      </c>
      <c r="F148" s="254" t="s">
        <v>472</v>
      </c>
      <c r="G148" s="255" t="s">
        <v>451</v>
      </c>
      <c r="H148" s="256">
        <v>149.72</v>
      </c>
      <c r="I148" s="257"/>
      <c r="J148" s="256">
        <f>ROUND(I148*H148,3)</f>
        <v>0</v>
      </c>
      <c r="K148" s="258"/>
      <c r="L148" s="259"/>
      <c r="M148" s="260" t="s">
        <v>1</v>
      </c>
      <c r="N148" s="261" t="s">
        <v>43</v>
      </c>
      <c r="O148" s="88"/>
      <c r="P148" s="242">
        <f>O148*H148</f>
        <v>0</v>
      </c>
      <c r="Q148" s="242">
        <v>1</v>
      </c>
      <c r="R148" s="242">
        <f>Q148*H148</f>
        <v>149.72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319</v>
      </c>
      <c r="AT148" s="244" t="s">
        <v>235</v>
      </c>
      <c r="AU148" s="244" t="s">
        <v>140</v>
      </c>
      <c r="AY148" s="14" t="s">
        <v>133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4" t="s">
        <v>140</v>
      </c>
      <c r="BK148" s="246">
        <f>ROUND(I148*H148,3)</f>
        <v>0</v>
      </c>
      <c r="BL148" s="14" t="s">
        <v>200</v>
      </c>
      <c r="BM148" s="244" t="s">
        <v>473</v>
      </c>
    </row>
    <row r="149" s="2" customFormat="1" ht="16.5" customHeight="1">
      <c r="A149" s="35"/>
      <c r="B149" s="36"/>
      <c r="C149" s="252" t="s">
        <v>7</v>
      </c>
      <c r="D149" s="252" t="s">
        <v>235</v>
      </c>
      <c r="E149" s="253" t="s">
        <v>474</v>
      </c>
      <c r="F149" s="254" t="s">
        <v>475</v>
      </c>
      <c r="G149" s="255" t="s">
        <v>166</v>
      </c>
      <c r="H149" s="256">
        <v>184</v>
      </c>
      <c r="I149" s="257"/>
      <c r="J149" s="256">
        <f>ROUND(I149*H149,3)</f>
        <v>0</v>
      </c>
      <c r="K149" s="258"/>
      <c r="L149" s="259"/>
      <c r="M149" s="260" t="s">
        <v>1</v>
      </c>
      <c r="N149" s="261" t="s">
        <v>43</v>
      </c>
      <c r="O149" s="88"/>
      <c r="P149" s="242">
        <f>O149*H149</f>
        <v>0</v>
      </c>
      <c r="Q149" s="242">
        <v>0.001</v>
      </c>
      <c r="R149" s="242">
        <f>Q149*H149</f>
        <v>0.184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319</v>
      </c>
      <c r="AT149" s="244" t="s">
        <v>235</v>
      </c>
      <c r="AU149" s="244" t="s">
        <v>140</v>
      </c>
      <c r="AY149" s="14" t="s">
        <v>133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4" t="s">
        <v>140</v>
      </c>
      <c r="BK149" s="246">
        <f>ROUND(I149*H149,3)</f>
        <v>0</v>
      </c>
      <c r="BL149" s="14" t="s">
        <v>200</v>
      </c>
      <c r="BM149" s="244" t="s">
        <v>476</v>
      </c>
    </row>
    <row r="150" s="2" customFormat="1" ht="16.5" customHeight="1">
      <c r="A150" s="35"/>
      <c r="B150" s="36"/>
      <c r="C150" s="252" t="s">
        <v>286</v>
      </c>
      <c r="D150" s="252" t="s">
        <v>235</v>
      </c>
      <c r="E150" s="253" t="s">
        <v>477</v>
      </c>
      <c r="F150" s="254" t="s">
        <v>478</v>
      </c>
      <c r="G150" s="255" t="s">
        <v>451</v>
      </c>
      <c r="H150" s="256">
        <v>166.16999999999999</v>
      </c>
      <c r="I150" s="257"/>
      <c r="J150" s="256">
        <f>ROUND(I150*H150,3)</f>
        <v>0</v>
      </c>
      <c r="K150" s="258"/>
      <c r="L150" s="259"/>
      <c r="M150" s="260" t="s">
        <v>1</v>
      </c>
      <c r="N150" s="261" t="s">
        <v>43</v>
      </c>
      <c r="O150" s="88"/>
      <c r="P150" s="242">
        <f>O150*H150</f>
        <v>0</v>
      </c>
      <c r="Q150" s="242">
        <v>0.001</v>
      </c>
      <c r="R150" s="242">
        <f>Q150*H150</f>
        <v>0.16616999999999998</v>
      </c>
      <c r="S150" s="242">
        <v>0</v>
      </c>
      <c r="T150" s="24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319</v>
      </c>
      <c r="AT150" s="244" t="s">
        <v>235</v>
      </c>
      <c r="AU150" s="244" t="s">
        <v>140</v>
      </c>
      <c r="AY150" s="14" t="s">
        <v>133</v>
      </c>
      <c r="BE150" s="245">
        <f>IF(N150="základná",J150,0)</f>
        <v>0</v>
      </c>
      <c r="BF150" s="245">
        <f>IF(N150="znížená",J150,0)</f>
        <v>0</v>
      </c>
      <c r="BG150" s="245">
        <f>IF(N150="zákl. prenesená",J150,0)</f>
        <v>0</v>
      </c>
      <c r="BH150" s="245">
        <f>IF(N150="zníž. prenesená",J150,0)</f>
        <v>0</v>
      </c>
      <c r="BI150" s="245">
        <f>IF(N150="nulová",J150,0)</f>
        <v>0</v>
      </c>
      <c r="BJ150" s="14" t="s">
        <v>140</v>
      </c>
      <c r="BK150" s="246">
        <f>ROUND(I150*H150,3)</f>
        <v>0</v>
      </c>
      <c r="BL150" s="14" t="s">
        <v>200</v>
      </c>
      <c r="BM150" s="244" t="s">
        <v>479</v>
      </c>
    </row>
    <row r="151" s="2" customFormat="1" ht="21.75" customHeight="1">
      <c r="A151" s="35"/>
      <c r="B151" s="36"/>
      <c r="C151" s="233" t="s">
        <v>274</v>
      </c>
      <c r="D151" s="233" t="s">
        <v>135</v>
      </c>
      <c r="E151" s="234" t="s">
        <v>480</v>
      </c>
      <c r="F151" s="235" t="s">
        <v>481</v>
      </c>
      <c r="G151" s="236" t="s">
        <v>482</v>
      </c>
      <c r="H151" s="238"/>
      <c r="I151" s="238"/>
      <c r="J151" s="237">
        <f>ROUND(I151*H151,3)</f>
        <v>0</v>
      </c>
      <c r="K151" s="239"/>
      <c r="L151" s="41"/>
      <c r="M151" s="240" t="s">
        <v>1</v>
      </c>
      <c r="N151" s="241" t="s">
        <v>43</v>
      </c>
      <c r="O151" s="88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200</v>
      </c>
      <c r="AT151" s="244" t="s">
        <v>135</v>
      </c>
      <c r="AU151" s="244" t="s">
        <v>140</v>
      </c>
      <c r="AY151" s="14" t="s">
        <v>133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4" t="s">
        <v>140</v>
      </c>
      <c r="BK151" s="246">
        <f>ROUND(I151*H151,3)</f>
        <v>0</v>
      </c>
      <c r="BL151" s="14" t="s">
        <v>200</v>
      </c>
      <c r="BM151" s="244" t="s">
        <v>483</v>
      </c>
    </row>
    <row r="152" s="12" customFormat="1" ht="22.8" customHeight="1">
      <c r="A152" s="12"/>
      <c r="B152" s="217"/>
      <c r="C152" s="218"/>
      <c r="D152" s="219" t="s">
        <v>76</v>
      </c>
      <c r="E152" s="231" t="s">
        <v>484</v>
      </c>
      <c r="F152" s="231" t="s">
        <v>485</v>
      </c>
      <c r="G152" s="218"/>
      <c r="H152" s="218"/>
      <c r="I152" s="221"/>
      <c r="J152" s="232">
        <f>BK152</f>
        <v>0</v>
      </c>
      <c r="K152" s="218"/>
      <c r="L152" s="223"/>
      <c r="M152" s="224"/>
      <c r="N152" s="225"/>
      <c r="O152" s="225"/>
      <c r="P152" s="226">
        <f>SUM(P153:P154)</f>
        <v>0</v>
      </c>
      <c r="Q152" s="225"/>
      <c r="R152" s="226">
        <f>SUM(R153:R154)</f>
        <v>0.056664320000000004</v>
      </c>
      <c r="S152" s="225"/>
      <c r="T152" s="227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8" t="s">
        <v>140</v>
      </c>
      <c r="AT152" s="229" t="s">
        <v>76</v>
      </c>
      <c r="AU152" s="229" t="s">
        <v>85</v>
      </c>
      <c r="AY152" s="228" t="s">
        <v>133</v>
      </c>
      <c r="BK152" s="230">
        <f>SUM(BK153:BK154)</f>
        <v>0</v>
      </c>
    </row>
    <row r="153" s="2" customFormat="1" ht="21.75" customHeight="1">
      <c r="A153" s="35"/>
      <c r="B153" s="36"/>
      <c r="C153" s="233" t="s">
        <v>278</v>
      </c>
      <c r="D153" s="233" t="s">
        <v>135</v>
      </c>
      <c r="E153" s="234" t="s">
        <v>486</v>
      </c>
      <c r="F153" s="235" t="s">
        <v>487</v>
      </c>
      <c r="G153" s="236" t="s">
        <v>138</v>
      </c>
      <c r="H153" s="237">
        <v>177.07599999999999</v>
      </c>
      <c r="I153" s="238"/>
      <c r="J153" s="237">
        <f>ROUND(I153*H153,3)</f>
        <v>0</v>
      </c>
      <c r="K153" s="239"/>
      <c r="L153" s="41"/>
      <c r="M153" s="240" t="s">
        <v>1</v>
      </c>
      <c r="N153" s="241" t="s">
        <v>43</v>
      </c>
      <c r="O153" s="88"/>
      <c r="P153" s="242">
        <f>O153*H153</f>
        <v>0</v>
      </c>
      <c r="Q153" s="242">
        <v>0.00024000000000000001</v>
      </c>
      <c r="R153" s="242">
        <f>Q153*H153</f>
        <v>0.04249824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200</v>
      </c>
      <c r="AT153" s="244" t="s">
        <v>135</v>
      </c>
      <c r="AU153" s="244" t="s">
        <v>140</v>
      </c>
      <c r="AY153" s="14" t="s">
        <v>133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4" t="s">
        <v>140</v>
      </c>
      <c r="BK153" s="246">
        <f>ROUND(I153*H153,3)</f>
        <v>0</v>
      </c>
      <c r="BL153" s="14" t="s">
        <v>200</v>
      </c>
      <c r="BM153" s="244" t="s">
        <v>488</v>
      </c>
    </row>
    <row r="154" s="2" customFormat="1" ht="21.75" customHeight="1">
      <c r="A154" s="35"/>
      <c r="B154" s="36"/>
      <c r="C154" s="233" t="s">
        <v>282</v>
      </c>
      <c r="D154" s="233" t="s">
        <v>135</v>
      </c>
      <c r="E154" s="234" t="s">
        <v>489</v>
      </c>
      <c r="F154" s="235" t="s">
        <v>490</v>
      </c>
      <c r="G154" s="236" t="s">
        <v>138</v>
      </c>
      <c r="H154" s="237">
        <v>177.07599999999999</v>
      </c>
      <c r="I154" s="238"/>
      <c r="J154" s="237">
        <f>ROUND(I154*H154,3)</f>
        <v>0</v>
      </c>
      <c r="K154" s="239"/>
      <c r="L154" s="41"/>
      <c r="M154" s="247" t="s">
        <v>1</v>
      </c>
      <c r="N154" s="248" t="s">
        <v>43</v>
      </c>
      <c r="O154" s="249"/>
      <c r="P154" s="250">
        <f>O154*H154</f>
        <v>0</v>
      </c>
      <c r="Q154" s="250">
        <v>8.0000000000000007E-05</v>
      </c>
      <c r="R154" s="250">
        <f>Q154*H154</f>
        <v>0.014166080000000001</v>
      </c>
      <c r="S154" s="250">
        <v>0</v>
      </c>
      <c r="T154" s="25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200</v>
      </c>
      <c r="AT154" s="244" t="s">
        <v>135</v>
      </c>
      <c r="AU154" s="244" t="s">
        <v>140</v>
      </c>
      <c r="AY154" s="14" t="s">
        <v>133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4" t="s">
        <v>140</v>
      </c>
      <c r="BK154" s="246">
        <f>ROUND(I154*H154,3)</f>
        <v>0</v>
      </c>
      <c r="BL154" s="14" t="s">
        <v>200</v>
      </c>
      <c r="BM154" s="244" t="s">
        <v>491</v>
      </c>
    </row>
    <row r="155" s="2" customFormat="1" ht="6.96" customHeight="1">
      <c r="A155" s="35"/>
      <c r="B155" s="63"/>
      <c r="C155" s="64"/>
      <c r="D155" s="64"/>
      <c r="E155" s="64"/>
      <c r="F155" s="64"/>
      <c r="G155" s="64"/>
      <c r="H155" s="64"/>
      <c r="I155" s="180"/>
      <c r="J155" s="64"/>
      <c r="K155" s="64"/>
      <c r="L155" s="41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sheet="1" autoFilter="0" formatColumns="0" formatRows="0" objects="1" scenarios="1" spinCount="100000" saltValue="HptvA0kqvxKBDNkVUn9udJy+0+APnwHogtLGKAvvfSzKiNovoROYAcKwvLfRfCizOqOXuDaOhUdnvQtHufHW2w==" hashValue="wmwoWyVTzj8ApFhxOUWOfJrhhlqYVqY2G323n2EbloJdh7RKiloGcUPTqNCrQoKeRm7Yk62tQ1aweGGz7/wCeQ==" algorithmName="SHA-512" password="CC35"/>
  <autoFilter ref="C122:K15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77</v>
      </c>
    </row>
    <row r="4" s="1" customFormat="1" ht="24.96" customHeight="1">
      <c r="B4" s="17"/>
      <c r="D4" s="137" t="s">
        <v>108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Revitalizácia vnútrobloku vedľa hotela Magnus, Trenčín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109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492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12.5.2020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29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25</v>
      </c>
      <c r="J21" s="143" t="s">
        <v>31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35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ROUND((SUM(BE123:BE154)),  2)</f>
        <v>0</v>
      </c>
      <c r="G33" s="35"/>
      <c r="H33" s="35"/>
      <c r="I33" s="159">
        <v>0.20000000000000001</v>
      </c>
      <c r="J33" s="158">
        <f>ROUND(((SUM(BE123:BE154))*I33),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43</v>
      </c>
      <c r="F34" s="158">
        <f>ROUND((SUM(BF123:BF154)),  2)</f>
        <v>0</v>
      </c>
      <c r="G34" s="35"/>
      <c r="H34" s="35"/>
      <c r="I34" s="159">
        <v>0.20000000000000001</v>
      </c>
      <c r="J34" s="158">
        <f>ROUND(((SUM(BF123:BF154))*I34),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ROUND((SUM(BG123:BG154)),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ROUND((SUM(BH123:BH154)),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ROUND((SUM(BI123:BI154)),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Revitalizácia vnútrobloku vedľa hotela Magnus, Trenčín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004 - Pergola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Trenčín</v>
      </c>
      <c r="G89" s="37"/>
      <c r="H89" s="37"/>
      <c r="I89" s="144" t="s">
        <v>20</v>
      </c>
      <c r="J89" s="76" t="str">
        <f>IF(J12="","",J12)</f>
        <v>12.5.2020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22</v>
      </c>
      <c r="D91" s="37"/>
      <c r="E91" s="37"/>
      <c r="F91" s="24" t="str">
        <f>E15</f>
        <v xml:space="preserve"> </v>
      </c>
      <c r="G91" s="37"/>
      <c r="H91" s="37"/>
      <c r="I91" s="144" t="s">
        <v>28</v>
      </c>
      <c r="J91" s="33" t="str">
        <f>E21</f>
        <v>3D PARTNERS,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Ing. Martin TOMÁŠ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112</v>
      </c>
      <c r="D94" s="186"/>
      <c r="E94" s="186"/>
      <c r="F94" s="186"/>
      <c r="G94" s="186"/>
      <c r="H94" s="186"/>
      <c r="I94" s="187"/>
      <c r="J94" s="188" t="s">
        <v>113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114</v>
      </c>
      <c r="D96" s="37"/>
      <c r="E96" s="37"/>
      <c r="F96" s="37"/>
      <c r="G96" s="37"/>
      <c r="H96" s="37"/>
      <c r="I96" s="141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90"/>
      <c r="C97" s="191"/>
      <c r="D97" s="192" t="s">
        <v>116</v>
      </c>
      <c r="E97" s="193"/>
      <c r="F97" s="193"/>
      <c r="G97" s="193"/>
      <c r="H97" s="193"/>
      <c r="I97" s="194"/>
      <c r="J97" s="195">
        <f>J124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117</v>
      </c>
      <c r="E98" s="200"/>
      <c r="F98" s="200"/>
      <c r="G98" s="200"/>
      <c r="H98" s="200"/>
      <c r="I98" s="201"/>
      <c r="J98" s="202">
        <f>J125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205</v>
      </c>
      <c r="E99" s="200"/>
      <c r="F99" s="200"/>
      <c r="G99" s="200"/>
      <c r="H99" s="200"/>
      <c r="I99" s="201"/>
      <c r="J99" s="202">
        <f>J133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207</v>
      </c>
      <c r="E100" s="200"/>
      <c r="F100" s="200"/>
      <c r="G100" s="200"/>
      <c r="H100" s="200"/>
      <c r="I100" s="201"/>
      <c r="J100" s="202">
        <f>J136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0"/>
      <c r="C101" s="191"/>
      <c r="D101" s="192" t="s">
        <v>418</v>
      </c>
      <c r="E101" s="193"/>
      <c r="F101" s="193"/>
      <c r="G101" s="193"/>
      <c r="H101" s="193"/>
      <c r="I101" s="194"/>
      <c r="J101" s="195">
        <f>J138</f>
        <v>0</v>
      </c>
      <c r="K101" s="191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98"/>
      <c r="D102" s="199" t="s">
        <v>419</v>
      </c>
      <c r="E102" s="200"/>
      <c r="F102" s="200"/>
      <c r="G102" s="200"/>
      <c r="H102" s="200"/>
      <c r="I102" s="201"/>
      <c r="J102" s="202">
        <f>J139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420</v>
      </c>
      <c r="E103" s="200"/>
      <c r="F103" s="200"/>
      <c r="G103" s="200"/>
      <c r="H103" s="200"/>
      <c r="I103" s="201"/>
      <c r="J103" s="202">
        <f>J152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180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183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119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14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4" t="str">
        <f>E7</f>
        <v>Revitalizácia vnútrobloku vedľa hotela Magnus, Trenčín</v>
      </c>
      <c r="F113" s="29"/>
      <c r="G113" s="29"/>
      <c r="H113" s="29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109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004 - Pergola</v>
      </c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18</v>
      </c>
      <c r="D117" s="37"/>
      <c r="E117" s="37"/>
      <c r="F117" s="24" t="str">
        <f>F12</f>
        <v>Trenčín</v>
      </c>
      <c r="G117" s="37"/>
      <c r="H117" s="37"/>
      <c r="I117" s="144" t="s">
        <v>20</v>
      </c>
      <c r="J117" s="76" t="str">
        <f>IF(J12="","",J12)</f>
        <v>12.5.2020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5.65" customHeight="1">
      <c r="A119" s="35"/>
      <c r="B119" s="36"/>
      <c r="C119" s="29" t="s">
        <v>22</v>
      </c>
      <c r="D119" s="37"/>
      <c r="E119" s="37"/>
      <c r="F119" s="24" t="str">
        <f>E15</f>
        <v xml:space="preserve"> </v>
      </c>
      <c r="G119" s="37"/>
      <c r="H119" s="37"/>
      <c r="I119" s="144" t="s">
        <v>28</v>
      </c>
      <c r="J119" s="33" t="str">
        <f>E21</f>
        <v>3D PARTNERS, s.r.o.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26</v>
      </c>
      <c r="D120" s="37"/>
      <c r="E120" s="37"/>
      <c r="F120" s="24" t="str">
        <f>IF(E18="","",E18)</f>
        <v>Vyplň údaj</v>
      </c>
      <c r="G120" s="37"/>
      <c r="H120" s="37"/>
      <c r="I120" s="144" t="s">
        <v>34</v>
      </c>
      <c r="J120" s="33" t="str">
        <f>E24</f>
        <v>Ing. Martin TOMÁŠ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204"/>
      <c r="B122" s="205"/>
      <c r="C122" s="206" t="s">
        <v>120</v>
      </c>
      <c r="D122" s="207" t="s">
        <v>62</v>
      </c>
      <c r="E122" s="207" t="s">
        <v>58</v>
      </c>
      <c r="F122" s="207" t="s">
        <v>59</v>
      </c>
      <c r="G122" s="207" t="s">
        <v>121</v>
      </c>
      <c r="H122" s="207" t="s">
        <v>122</v>
      </c>
      <c r="I122" s="208" t="s">
        <v>123</v>
      </c>
      <c r="J122" s="209" t="s">
        <v>113</v>
      </c>
      <c r="K122" s="210" t="s">
        <v>124</v>
      </c>
      <c r="L122" s="211"/>
      <c r="M122" s="97" t="s">
        <v>1</v>
      </c>
      <c r="N122" s="98" t="s">
        <v>41</v>
      </c>
      <c r="O122" s="98" t="s">
        <v>125</v>
      </c>
      <c r="P122" s="98" t="s">
        <v>126</v>
      </c>
      <c r="Q122" s="98" t="s">
        <v>127</v>
      </c>
      <c r="R122" s="98" t="s">
        <v>128</v>
      </c>
      <c r="S122" s="98" t="s">
        <v>129</v>
      </c>
      <c r="T122" s="99" t="s">
        <v>130</v>
      </c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</row>
    <row r="123" s="2" customFormat="1" ht="22.8" customHeight="1">
      <c r="A123" s="35"/>
      <c r="B123" s="36"/>
      <c r="C123" s="104" t="s">
        <v>114</v>
      </c>
      <c r="D123" s="37"/>
      <c r="E123" s="37"/>
      <c r="F123" s="37"/>
      <c r="G123" s="37"/>
      <c r="H123" s="37"/>
      <c r="I123" s="141"/>
      <c r="J123" s="212">
        <f>BK123</f>
        <v>0</v>
      </c>
      <c r="K123" s="37"/>
      <c r="L123" s="41"/>
      <c r="M123" s="100"/>
      <c r="N123" s="213"/>
      <c r="O123" s="101"/>
      <c r="P123" s="214">
        <f>P124+P138</f>
        <v>0</v>
      </c>
      <c r="Q123" s="101"/>
      <c r="R123" s="214">
        <f>R124+R138</f>
        <v>2192.2829975099999</v>
      </c>
      <c r="S123" s="101"/>
      <c r="T123" s="215">
        <f>T124+T138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76</v>
      </c>
      <c r="AU123" s="14" t="s">
        <v>115</v>
      </c>
      <c r="BK123" s="216">
        <f>BK124+BK138</f>
        <v>0</v>
      </c>
    </row>
    <row r="124" s="12" customFormat="1" ht="25.92" customHeight="1">
      <c r="A124" s="12"/>
      <c r="B124" s="217"/>
      <c r="C124" s="218"/>
      <c r="D124" s="219" t="s">
        <v>76</v>
      </c>
      <c r="E124" s="220" t="s">
        <v>131</v>
      </c>
      <c r="F124" s="220" t="s">
        <v>132</v>
      </c>
      <c r="G124" s="218"/>
      <c r="H124" s="218"/>
      <c r="I124" s="221"/>
      <c r="J124" s="222">
        <f>BK124</f>
        <v>0</v>
      </c>
      <c r="K124" s="218"/>
      <c r="L124" s="223"/>
      <c r="M124" s="224"/>
      <c r="N124" s="225"/>
      <c r="O124" s="225"/>
      <c r="P124" s="226">
        <f>P125+P133+P136</f>
        <v>0</v>
      </c>
      <c r="Q124" s="225"/>
      <c r="R124" s="226">
        <f>R125+R133+R136</f>
        <v>6.7198033599999993</v>
      </c>
      <c r="S124" s="225"/>
      <c r="T124" s="227">
        <f>T125+T133+T136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8" t="s">
        <v>85</v>
      </c>
      <c r="AT124" s="229" t="s">
        <v>76</v>
      </c>
      <c r="AU124" s="229" t="s">
        <v>77</v>
      </c>
      <c r="AY124" s="228" t="s">
        <v>133</v>
      </c>
      <c r="BK124" s="230">
        <f>BK125+BK133+BK136</f>
        <v>0</v>
      </c>
    </row>
    <row r="125" s="12" customFormat="1" ht="22.8" customHeight="1">
      <c r="A125" s="12"/>
      <c r="B125" s="217"/>
      <c r="C125" s="218"/>
      <c r="D125" s="219" t="s">
        <v>76</v>
      </c>
      <c r="E125" s="231" t="s">
        <v>85</v>
      </c>
      <c r="F125" s="231" t="s">
        <v>134</v>
      </c>
      <c r="G125" s="218"/>
      <c r="H125" s="218"/>
      <c r="I125" s="221"/>
      <c r="J125" s="232">
        <f>BK125</f>
        <v>0</v>
      </c>
      <c r="K125" s="218"/>
      <c r="L125" s="223"/>
      <c r="M125" s="224"/>
      <c r="N125" s="225"/>
      <c r="O125" s="225"/>
      <c r="P125" s="226">
        <f>SUM(P126:P132)</f>
        <v>0</v>
      </c>
      <c r="Q125" s="225"/>
      <c r="R125" s="226">
        <f>SUM(R126:R132)</f>
        <v>0</v>
      </c>
      <c r="S125" s="225"/>
      <c r="T125" s="227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8" t="s">
        <v>85</v>
      </c>
      <c r="AT125" s="229" t="s">
        <v>76</v>
      </c>
      <c r="AU125" s="229" t="s">
        <v>85</v>
      </c>
      <c r="AY125" s="228" t="s">
        <v>133</v>
      </c>
      <c r="BK125" s="230">
        <f>SUM(BK126:BK132)</f>
        <v>0</v>
      </c>
    </row>
    <row r="126" s="2" customFormat="1" ht="16.5" customHeight="1">
      <c r="A126" s="35"/>
      <c r="B126" s="36"/>
      <c r="C126" s="233" t="s">
        <v>85</v>
      </c>
      <c r="D126" s="233" t="s">
        <v>135</v>
      </c>
      <c r="E126" s="234" t="s">
        <v>421</v>
      </c>
      <c r="F126" s="235" t="s">
        <v>422</v>
      </c>
      <c r="G126" s="236" t="s">
        <v>157</v>
      </c>
      <c r="H126" s="237">
        <v>2.5920000000000001</v>
      </c>
      <c r="I126" s="238"/>
      <c r="J126" s="237">
        <f>ROUND(I126*H126,3)</f>
        <v>0</v>
      </c>
      <c r="K126" s="239"/>
      <c r="L126" s="41"/>
      <c r="M126" s="240" t="s">
        <v>1</v>
      </c>
      <c r="N126" s="241" t="s">
        <v>43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139</v>
      </c>
      <c r="AT126" s="244" t="s">
        <v>135</v>
      </c>
      <c r="AU126" s="244" t="s">
        <v>140</v>
      </c>
      <c r="AY126" s="14" t="s">
        <v>133</v>
      </c>
      <c r="BE126" s="245">
        <f>IF(N126="základná",J126,0)</f>
        <v>0</v>
      </c>
      <c r="BF126" s="245">
        <f>IF(N126="znížená",J126,0)</f>
        <v>0</v>
      </c>
      <c r="BG126" s="245">
        <f>IF(N126="zákl. prenesená",J126,0)</f>
        <v>0</v>
      </c>
      <c r="BH126" s="245">
        <f>IF(N126="zníž. prenesená",J126,0)</f>
        <v>0</v>
      </c>
      <c r="BI126" s="245">
        <f>IF(N126="nulová",J126,0)</f>
        <v>0</v>
      </c>
      <c r="BJ126" s="14" t="s">
        <v>140</v>
      </c>
      <c r="BK126" s="246">
        <f>ROUND(I126*H126,3)</f>
        <v>0</v>
      </c>
      <c r="BL126" s="14" t="s">
        <v>139</v>
      </c>
      <c r="BM126" s="244" t="s">
        <v>493</v>
      </c>
    </row>
    <row r="127" s="2" customFormat="1" ht="16.5" customHeight="1">
      <c r="A127" s="35"/>
      <c r="B127" s="36"/>
      <c r="C127" s="233" t="s">
        <v>140</v>
      </c>
      <c r="D127" s="233" t="s">
        <v>135</v>
      </c>
      <c r="E127" s="234" t="s">
        <v>424</v>
      </c>
      <c r="F127" s="235" t="s">
        <v>425</v>
      </c>
      <c r="G127" s="236" t="s">
        <v>157</v>
      </c>
      <c r="H127" s="237">
        <v>2.5920000000000001</v>
      </c>
      <c r="I127" s="238"/>
      <c r="J127" s="237">
        <f>ROUND(I127*H127,3)</f>
        <v>0</v>
      </c>
      <c r="K127" s="239"/>
      <c r="L127" s="41"/>
      <c r="M127" s="240" t="s">
        <v>1</v>
      </c>
      <c r="N127" s="241" t="s">
        <v>43</v>
      </c>
      <c r="O127" s="88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139</v>
      </c>
      <c r="AT127" s="244" t="s">
        <v>135</v>
      </c>
      <c r="AU127" s="244" t="s">
        <v>140</v>
      </c>
      <c r="AY127" s="14" t="s">
        <v>133</v>
      </c>
      <c r="BE127" s="245">
        <f>IF(N127="základná",J127,0)</f>
        <v>0</v>
      </c>
      <c r="BF127" s="245">
        <f>IF(N127="znížená",J127,0)</f>
        <v>0</v>
      </c>
      <c r="BG127" s="245">
        <f>IF(N127="zákl. prenesená",J127,0)</f>
        <v>0</v>
      </c>
      <c r="BH127" s="245">
        <f>IF(N127="zníž. prenesená",J127,0)</f>
        <v>0</v>
      </c>
      <c r="BI127" s="245">
        <f>IF(N127="nulová",J127,0)</f>
        <v>0</v>
      </c>
      <c r="BJ127" s="14" t="s">
        <v>140</v>
      </c>
      <c r="BK127" s="246">
        <f>ROUND(I127*H127,3)</f>
        <v>0</v>
      </c>
      <c r="BL127" s="14" t="s">
        <v>139</v>
      </c>
      <c r="BM127" s="244" t="s">
        <v>494</v>
      </c>
    </row>
    <row r="128" s="2" customFormat="1" ht="21.75" customHeight="1">
      <c r="A128" s="35"/>
      <c r="B128" s="36"/>
      <c r="C128" s="233" t="s">
        <v>145</v>
      </c>
      <c r="D128" s="233" t="s">
        <v>135</v>
      </c>
      <c r="E128" s="234" t="s">
        <v>226</v>
      </c>
      <c r="F128" s="235" t="s">
        <v>227</v>
      </c>
      <c r="G128" s="236" t="s">
        <v>157</v>
      </c>
      <c r="H128" s="237">
        <v>2.5920000000000001</v>
      </c>
      <c r="I128" s="238"/>
      <c r="J128" s="237">
        <f>ROUND(I128*H128,3)</f>
        <v>0</v>
      </c>
      <c r="K128" s="239"/>
      <c r="L128" s="41"/>
      <c r="M128" s="240" t="s">
        <v>1</v>
      </c>
      <c r="N128" s="241" t="s">
        <v>43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139</v>
      </c>
      <c r="AT128" s="244" t="s">
        <v>135</v>
      </c>
      <c r="AU128" s="244" t="s">
        <v>140</v>
      </c>
      <c r="AY128" s="14" t="s">
        <v>133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4" t="s">
        <v>140</v>
      </c>
      <c r="BK128" s="246">
        <f>ROUND(I128*H128,3)</f>
        <v>0</v>
      </c>
      <c r="BL128" s="14" t="s">
        <v>139</v>
      </c>
      <c r="BM128" s="244" t="s">
        <v>495</v>
      </c>
    </row>
    <row r="129" s="2" customFormat="1" ht="33" customHeight="1">
      <c r="A129" s="35"/>
      <c r="B129" s="36"/>
      <c r="C129" s="233" t="s">
        <v>139</v>
      </c>
      <c r="D129" s="233" t="s">
        <v>135</v>
      </c>
      <c r="E129" s="234" t="s">
        <v>229</v>
      </c>
      <c r="F129" s="235" t="s">
        <v>230</v>
      </c>
      <c r="G129" s="236" t="s">
        <v>157</v>
      </c>
      <c r="H129" s="237">
        <v>2.5920000000000001</v>
      </c>
      <c r="I129" s="238"/>
      <c r="J129" s="237">
        <f>ROUND(I129*H129,3)</f>
        <v>0</v>
      </c>
      <c r="K129" s="239"/>
      <c r="L129" s="41"/>
      <c r="M129" s="240" t="s">
        <v>1</v>
      </c>
      <c r="N129" s="241" t="s">
        <v>43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139</v>
      </c>
      <c r="AT129" s="244" t="s">
        <v>135</v>
      </c>
      <c r="AU129" s="244" t="s">
        <v>140</v>
      </c>
      <c r="AY129" s="14" t="s">
        <v>133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140</v>
      </c>
      <c r="BK129" s="246">
        <f>ROUND(I129*H129,3)</f>
        <v>0</v>
      </c>
      <c r="BL129" s="14" t="s">
        <v>139</v>
      </c>
      <c r="BM129" s="244" t="s">
        <v>496</v>
      </c>
    </row>
    <row r="130" s="2" customFormat="1" ht="33" customHeight="1">
      <c r="A130" s="35"/>
      <c r="B130" s="36"/>
      <c r="C130" s="233" t="s">
        <v>154</v>
      </c>
      <c r="D130" s="233" t="s">
        <v>135</v>
      </c>
      <c r="E130" s="234" t="s">
        <v>232</v>
      </c>
      <c r="F130" s="235" t="s">
        <v>233</v>
      </c>
      <c r="G130" s="236" t="s">
        <v>157</v>
      </c>
      <c r="H130" s="237">
        <v>44.064</v>
      </c>
      <c r="I130" s="238"/>
      <c r="J130" s="237">
        <f>ROUND(I130*H130,3)</f>
        <v>0</v>
      </c>
      <c r="K130" s="239"/>
      <c r="L130" s="41"/>
      <c r="M130" s="240" t="s">
        <v>1</v>
      </c>
      <c r="N130" s="241" t="s">
        <v>43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139</v>
      </c>
      <c r="AT130" s="244" t="s">
        <v>135</v>
      </c>
      <c r="AU130" s="244" t="s">
        <v>140</v>
      </c>
      <c r="AY130" s="14" t="s">
        <v>133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140</v>
      </c>
      <c r="BK130" s="246">
        <f>ROUND(I130*H130,3)</f>
        <v>0</v>
      </c>
      <c r="BL130" s="14" t="s">
        <v>139</v>
      </c>
      <c r="BM130" s="244" t="s">
        <v>497</v>
      </c>
    </row>
    <row r="131" s="2" customFormat="1" ht="21.75" customHeight="1">
      <c r="A131" s="35"/>
      <c r="B131" s="36"/>
      <c r="C131" s="233" t="s">
        <v>159</v>
      </c>
      <c r="D131" s="233" t="s">
        <v>135</v>
      </c>
      <c r="E131" s="234" t="s">
        <v>242</v>
      </c>
      <c r="F131" s="235" t="s">
        <v>243</v>
      </c>
      <c r="G131" s="236" t="s">
        <v>157</v>
      </c>
      <c r="H131" s="237">
        <v>2.5920000000000001</v>
      </c>
      <c r="I131" s="238"/>
      <c r="J131" s="237">
        <f>ROUND(I131*H131,3)</f>
        <v>0</v>
      </c>
      <c r="K131" s="239"/>
      <c r="L131" s="41"/>
      <c r="M131" s="240" t="s">
        <v>1</v>
      </c>
      <c r="N131" s="241" t="s">
        <v>43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139</v>
      </c>
      <c r="AT131" s="244" t="s">
        <v>135</v>
      </c>
      <c r="AU131" s="244" t="s">
        <v>140</v>
      </c>
      <c r="AY131" s="14" t="s">
        <v>133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140</v>
      </c>
      <c r="BK131" s="246">
        <f>ROUND(I131*H131,3)</f>
        <v>0</v>
      </c>
      <c r="BL131" s="14" t="s">
        <v>139</v>
      </c>
      <c r="BM131" s="244" t="s">
        <v>498</v>
      </c>
    </row>
    <row r="132" s="2" customFormat="1" ht="21.75" customHeight="1">
      <c r="A132" s="35"/>
      <c r="B132" s="36"/>
      <c r="C132" s="233" t="s">
        <v>163</v>
      </c>
      <c r="D132" s="233" t="s">
        <v>135</v>
      </c>
      <c r="E132" s="234" t="s">
        <v>431</v>
      </c>
      <c r="F132" s="235" t="s">
        <v>432</v>
      </c>
      <c r="G132" s="236" t="s">
        <v>178</v>
      </c>
      <c r="H132" s="237">
        <v>1.944</v>
      </c>
      <c r="I132" s="238"/>
      <c r="J132" s="237">
        <f>ROUND(I132*H132,3)</f>
        <v>0</v>
      </c>
      <c r="K132" s="239"/>
      <c r="L132" s="41"/>
      <c r="M132" s="240" t="s">
        <v>1</v>
      </c>
      <c r="N132" s="241" t="s">
        <v>43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139</v>
      </c>
      <c r="AT132" s="244" t="s">
        <v>135</v>
      </c>
      <c r="AU132" s="244" t="s">
        <v>140</v>
      </c>
      <c r="AY132" s="14" t="s">
        <v>133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140</v>
      </c>
      <c r="BK132" s="246">
        <f>ROUND(I132*H132,3)</f>
        <v>0</v>
      </c>
      <c r="BL132" s="14" t="s">
        <v>139</v>
      </c>
      <c r="BM132" s="244" t="s">
        <v>499</v>
      </c>
    </row>
    <row r="133" s="12" customFormat="1" ht="22.8" customHeight="1">
      <c r="A133" s="12"/>
      <c r="B133" s="217"/>
      <c r="C133" s="218"/>
      <c r="D133" s="219" t="s">
        <v>76</v>
      </c>
      <c r="E133" s="231" t="s">
        <v>140</v>
      </c>
      <c r="F133" s="231" t="s">
        <v>248</v>
      </c>
      <c r="G133" s="218"/>
      <c r="H133" s="218"/>
      <c r="I133" s="221"/>
      <c r="J133" s="232">
        <f>BK133</f>
        <v>0</v>
      </c>
      <c r="K133" s="218"/>
      <c r="L133" s="223"/>
      <c r="M133" s="224"/>
      <c r="N133" s="225"/>
      <c r="O133" s="225"/>
      <c r="P133" s="226">
        <f>SUM(P134:P135)</f>
        <v>0</v>
      </c>
      <c r="Q133" s="225"/>
      <c r="R133" s="226">
        <f>SUM(R134:R135)</f>
        <v>6.7198033599999993</v>
      </c>
      <c r="S133" s="225"/>
      <c r="T133" s="227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8" t="s">
        <v>85</v>
      </c>
      <c r="AT133" s="229" t="s">
        <v>76</v>
      </c>
      <c r="AU133" s="229" t="s">
        <v>85</v>
      </c>
      <c r="AY133" s="228" t="s">
        <v>133</v>
      </c>
      <c r="BK133" s="230">
        <f>SUM(BK134:BK135)</f>
        <v>0</v>
      </c>
    </row>
    <row r="134" s="2" customFormat="1" ht="21.75" customHeight="1">
      <c r="A134" s="35"/>
      <c r="B134" s="36"/>
      <c r="C134" s="233" t="s">
        <v>168</v>
      </c>
      <c r="D134" s="233" t="s">
        <v>135</v>
      </c>
      <c r="E134" s="234" t="s">
        <v>287</v>
      </c>
      <c r="F134" s="235" t="s">
        <v>434</v>
      </c>
      <c r="G134" s="236" t="s">
        <v>157</v>
      </c>
      <c r="H134" s="237">
        <v>2.5920000000000001</v>
      </c>
      <c r="I134" s="238"/>
      <c r="J134" s="237">
        <f>ROUND(I134*H134,3)</f>
        <v>0</v>
      </c>
      <c r="K134" s="239"/>
      <c r="L134" s="41"/>
      <c r="M134" s="240" t="s">
        <v>1</v>
      </c>
      <c r="N134" s="241" t="s">
        <v>43</v>
      </c>
      <c r="O134" s="88"/>
      <c r="P134" s="242">
        <f>O134*H134</f>
        <v>0</v>
      </c>
      <c r="Q134" s="242">
        <v>2.5804499999999999</v>
      </c>
      <c r="R134" s="242">
        <f>Q134*H134</f>
        <v>6.6885263999999998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139</v>
      </c>
      <c r="AT134" s="244" t="s">
        <v>135</v>
      </c>
      <c r="AU134" s="244" t="s">
        <v>140</v>
      </c>
      <c r="AY134" s="14" t="s">
        <v>133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4" t="s">
        <v>140</v>
      </c>
      <c r="BK134" s="246">
        <f>ROUND(I134*H134,3)</f>
        <v>0</v>
      </c>
      <c r="BL134" s="14" t="s">
        <v>139</v>
      </c>
      <c r="BM134" s="244" t="s">
        <v>500</v>
      </c>
    </row>
    <row r="135" s="2" customFormat="1" ht="16.5" customHeight="1">
      <c r="A135" s="35"/>
      <c r="B135" s="36"/>
      <c r="C135" s="233" t="s">
        <v>152</v>
      </c>
      <c r="D135" s="233" t="s">
        <v>135</v>
      </c>
      <c r="E135" s="234" t="s">
        <v>501</v>
      </c>
      <c r="F135" s="235" t="s">
        <v>502</v>
      </c>
      <c r="G135" s="236" t="s">
        <v>178</v>
      </c>
      <c r="H135" s="237">
        <v>0.025999999999999999</v>
      </c>
      <c r="I135" s="238"/>
      <c r="J135" s="237">
        <f>ROUND(I135*H135,3)</f>
        <v>0</v>
      </c>
      <c r="K135" s="239"/>
      <c r="L135" s="41"/>
      <c r="M135" s="240" t="s">
        <v>1</v>
      </c>
      <c r="N135" s="241" t="s">
        <v>43</v>
      </c>
      <c r="O135" s="88"/>
      <c r="P135" s="242">
        <f>O135*H135</f>
        <v>0</v>
      </c>
      <c r="Q135" s="242">
        <v>1.20296</v>
      </c>
      <c r="R135" s="242">
        <f>Q135*H135</f>
        <v>0.031276959999999999</v>
      </c>
      <c r="S135" s="242">
        <v>0</v>
      </c>
      <c r="T135" s="24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139</v>
      </c>
      <c r="AT135" s="244" t="s">
        <v>135</v>
      </c>
      <c r="AU135" s="244" t="s">
        <v>140</v>
      </c>
      <c r="AY135" s="14" t="s">
        <v>133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4" t="s">
        <v>140</v>
      </c>
      <c r="BK135" s="246">
        <f>ROUND(I135*H135,3)</f>
        <v>0</v>
      </c>
      <c r="BL135" s="14" t="s">
        <v>139</v>
      </c>
      <c r="BM135" s="244" t="s">
        <v>503</v>
      </c>
    </row>
    <row r="136" s="12" customFormat="1" ht="22.8" customHeight="1">
      <c r="A136" s="12"/>
      <c r="B136" s="217"/>
      <c r="C136" s="218"/>
      <c r="D136" s="219" t="s">
        <v>76</v>
      </c>
      <c r="E136" s="231" t="s">
        <v>411</v>
      </c>
      <c r="F136" s="231" t="s">
        <v>412</v>
      </c>
      <c r="G136" s="218"/>
      <c r="H136" s="218"/>
      <c r="I136" s="221"/>
      <c r="J136" s="232">
        <f>BK136</f>
        <v>0</v>
      </c>
      <c r="K136" s="218"/>
      <c r="L136" s="223"/>
      <c r="M136" s="224"/>
      <c r="N136" s="225"/>
      <c r="O136" s="225"/>
      <c r="P136" s="226">
        <f>P137</f>
        <v>0</v>
      </c>
      <c r="Q136" s="225"/>
      <c r="R136" s="226">
        <f>R137</f>
        <v>0</v>
      </c>
      <c r="S136" s="225"/>
      <c r="T136" s="227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8" t="s">
        <v>85</v>
      </c>
      <c r="AT136" s="229" t="s">
        <v>76</v>
      </c>
      <c r="AU136" s="229" t="s">
        <v>85</v>
      </c>
      <c r="AY136" s="228" t="s">
        <v>133</v>
      </c>
      <c r="BK136" s="230">
        <f>BK137</f>
        <v>0</v>
      </c>
    </row>
    <row r="137" s="2" customFormat="1" ht="21.75" customHeight="1">
      <c r="A137" s="35"/>
      <c r="B137" s="36"/>
      <c r="C137" s="233" t="s">
        <v>175</v>
      </c>
      <c r="D137" s="233" t="s">
        <v>135</v>
      </c>
      <c r="E137" s="234" t="s">
        <v>436</v>
      </c>
      <c r="F137" s="235" t="s">
        <v>437</v>
      </c>
      <c r="G137" s="236" t="s">
        <v>178</v>
      </c>
      <c r="H137" s="237">
        <v>6.7199999999999998</v>
      </c>
      <c r="I137" s="238"/>
      <c r="J137" s="237">
        <f>ROUND(I137*H137,3)</f>
        <v>0</v>
      </c>
      <c r="K137" s="239"/>
      <c r="L137" s="41"/>
      <c r="M137" s="240" t="s">
        <v>1</v>
      </c>
      <c r="N137" s="241" t="s">
        <v>43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139</v>
      </c>
      <c r="AT137" s="244" t="s">
        <v>135</v>
      </c>
      <c r="AU137" s="244" t="s">
        <v>140</v>
      </c>
      <c r="AY137" s="14" t="s">
        <v>133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4" t="s">
        <v>140</v>
      </c>
      <c r="BK137" s="246">
        <f>ROUND(I137*H137,3)</f>
        <v>0</v>
      </c>
      <c r="BL137" s="14" t="s">
        <v>139</v>
      </c>
      <c r="BM137" s="244" t="s">
        <v>504</v>
      </c>
    </row>
    <row r="138" s="12" customFormat="1" ht="25.92" customHeight="1">
      <c r="A138" s="12"/>
      <c r="B138" s="217"/>
      <c r="C138" s="218"/>
      <c r="D138" s="219" t="s">
        <v>76</v>
      </c>
      <c r="E138" s="220" t="s">
        <v>439</v>
      </c>
      <c r="F138" s="220" t="s">
        <v>440</v>
      </c>
      <c r="G138" s="218"/>
      <c r="H138" s="218"/>
      <c r="I138" s="221"/>
      <c r="J138" s="222">
        <f>BK138</f>
        <v>0</v>
      </c>
      <c r="K138" s="218"/>
      <c r="L138" s="223"/>
      <c r="M138" s="224"/>
      <c r="N138" s="225"/>
      <c r="O138" s="225"/>
      <c r="P138" s="226">
        <f>P139+P152</f>
        <v>0</v>
      </c>
      <c r="Q138" s="225"/>
      <c r="R138" s="226">
        <f>R139+R152</f>
        <v>2185.5631941500001</v>
      </c>
      <c r="S138" s="225"/>
      <c r="T138" s="227">
        <f>T139+T152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8" t="s">
        <v>140</v>
      </c>
      <c r="AT138" s="229" t="s">
        <v>76</v>
      </c>
      <c r="AU138" s="229" t="s">
        <v>77</v>
      </c>
      <c r="AY138" s="228" t="s">
        <v>133</v>
      </c>
      <c r="BK138" s="230">
        <f>BK139+BK152</f>
        <v>0</v>
      </c>
    </row>
    <row r="139" s="12" customFormat="1" ht="22.8" customHeight="1">
      <c r="A139" s="12"/>
      <c r="B139" s="217"/>
      <c r="C139" s="218"/>
      <c r="D139" s="219" t="s">
        <v>76</v>
      </c>
      <c r="E139" s="231" t="s">
        <v>441</v>
      </c>
      <c r="F139" s="231" t="s">
        <v>442</v>
      </c>
      <c r="G139" s="218"/>
      <c r="H139" s="218"/>
      <c r="I139" s="221"/>
      <c r="J139" s="232">
        <f>BK139</f>
        <v>0</v>
      </c>
      <c r="K139" s="218"/>
      <c r="L139" s="223"/>
      <c r="M139" s="224"/>
      <c r="N139" s="225"/>
      <c r="O139" s="225"/>
      <c r="P139" s="226">
        <f>SUM(P140:P151)</f>
        <v>0</v>
      </c>
      <c r="Q139" s="225"/>
      <c r="R139" s="226">
        <f>SUM(R140:R151)</f>
        <v>2185.5410805500001</v>
      </c>
      <c r="S139" s="225"/>
      <c r="T139" s="227">
        <f>SUM(T140:T151)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8" t="s">
        <v>140</v>
      </c>
      <c r="AT139" s="229" t="s">
        <v>76</v>
      </c>
      <c r="AU139" s="229" t="s">
        <v>85</v>
      </c>
      <c r="AY139" s="228" t="s">
        <v>133</v>
      </c>
      <c r="BK139" s="230">
        <f>SUM(BK140:BK151)</f>
        <v>0</v>
      </c>
    </row>
    <row r="140" s="2" customFormat="1" ht="33" customHeight="1">
      <c r="A140" s="35"/>
      <c r="B140" s="36"/>
      <c r="C140" s="233" t="s">
        <v>180</v>
      </c>
      <c r="D140" s="233" t="s">
        <v>135</v>
      </c>
      <c r="E140" s="234" t="s">
        <v>443</v>
      </c>
      <c r="F140" s="235" t="s">
        <v>444</v>
      </c>
      <c r="G140" s="236" t="s">
        <v>166</v>
      </c>
      <c r="H140" s="237">
        <v>0</v>
      </c>
      <c r="I140" s="238"/>
      <c r="J140" s="237">
        <f>ROUND(I140*H140,3)</f>
        <v>0</v>
      </c>
      <c r="K140" s="239"/>
      <c r="L140" s="41"/>
      <c r="M140" s="240" t="s">
        <v>1</v>
      </c>
      <c r="N140" s="241" t="s">
        <v>43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200</v>
      </c>
      <c r="AT140" s="244" t="s">
        <v>135</v>
      </c>
      <c r="AU140" s="244" t="s">
        <v>140</v>
      </c>
      <c r="AY140" s="14" t="s">
        <v>133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4" t="s">
        <v>140</v>
      </c>
      <c r="BK140" s="246">
        <f>ROUND(I140*H140,3)</f>
        <v>0</v>
      </c>
      <c r="BL140" s="14" t="s">
        <v>200</v>
      </c>
      <c r="BM140" s="244" t="s">
        <v>505</v>
      </c>
    </row>
    <row r="141" s="2" customFormat="1" ht="21.75" customHeight="1">
      <c r="A141" s="35"/>
      <c r="B141" s="36"/>
      <c r="C141" s="252" t="s">
        <v>184</v>
      </c>
      <c r="D141" s="252" t="s">
        <v>235</v>
      </c>
      <c r="E141" s="253" t="s">
        <v>446</v>
      </c>
      <c r="F141" s="254" t="s">
        <v>447</v>
      </c>
      <c r="G141" s="255" t="s">
        <v>166</v>
      </c>
      <c r="H141" s="256">
        <v>0</v>
      </c>
      <c r="I141" s="257"/>
      <c r="J141" s="256">
        <f>ROUND(I141*H141,3)</f>
        <v>0</v>
      </c>
      <c r="K141" s="258"/>
      <c r="L141" s="259"/>
      <c r="M141" s="260" t="s">
        <v>1</v>
      </c>
      <c r="N141" s="261" t="s">
        <v>43</v>
      </c>
      <c r="O141" s="88"/>
      <c r="P141" s="242">
        <f>O141*H141</f>
        <v>0</v>
      </c>
      <c r="Q141" s="242">
        <v>0.1134</v>
      </c>
      <c r="R141" s="242">
        <f>Q141*H141</f>
        <v>0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319</v>
      </c>
      <c r="AT141" s="244" t="s">
        <v>235</v>
      </c>
      <c r="AU141" s="244" t="s">
        <v>140</v>
      </c>
      <c r="AY141" s="14" t="s">
        <v>133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4" t="s">
        <v>140</v>
      </c>
      <c r="BK141" s="246">
        <f>ROUND(I141*H141,3)</f>
        <v>0</v>
      </c>
      <c r="BL141" s="14" t="s">
        <v>200</v>
      </c>
      <c r="BM141" s="244" t="s">
        <v>506</v>
      </c>
    </row>
    <row r="142" s="2" customFormat="1" ht="21.75" customHeight="1">
      <c r="A142" s="35"/>
      <c r="B142" s="36"/>
      <c r="C142" s="233" t="s">
        <v>188</v>
      </c>
      <c r="D142" s="233" t="s">
        <v>135</v>
      </c>
      <c r="E142" s="234" t="s">
        <v>449</v>
      </c>
      <c r="F142" s="235" t="s">
        <v>450</v>
      </c>
      <c r="G142" s="236" t="s">
        <v>451</v>
      </c>
      <c r="H142" s="237">
        <v>2159.5309999999999</v>
      </c>
      <c r="I142" s="238"/>
      <c r="J142" s="237">
        <f>ROUND(I142*H142,3)</f>
        <v>0</v>
      </c>
      <c r="K142" s="239"/>
      <c r="L142" s="41"/>
      <c r="M142" s="240" t="s">
        <v>1</v>
      </c>
      <c r="N142" s="241" t="s">
        <v>43</v>
      </c>
      <c r="O142" s="88"/>
      <c r="P142" s="242">
        <f>O142*H142</f>
        <v>0</v>
      </c>
      <c r="Q142" s="242">
        <v>5.0000000000000002E-05</v>
      </c>
      <c r="R142" s="242">
        <f>Q142*H142</f>
        <v>0.10797655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200</v>
      </c>
      <c r="AT142" s="244" t="s">
        <v>135</v>
      </c>
      <c r="AU142" s="244" t="s">
        <v>140</v>
      </c>
      <c r="AY142" s="14" t="s">
        <v>133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4" t="s">
        <v>140</v>
      </c>
      <c r="BK142" s="246">
        <f>ROUND(I142*H142,3)</f>
        <v>0</v>
      </c>
      <c r="BL142" s="14" t="s">
        <v>200</v>
      </c>
      <c r="BM142" s="244" t="s">
        <v>507</v>
      </c>
    </row>
    <row r="143" s="2" customFormat="1" ht="16.5" customHeight="1">
      <c r="A143" s="35"/>
      <c r="B143" s="36"/>
      <c r="C143" s="252" t="s">
        <v>192</v>
      </c>
      <c r="D143" s="252" t="s">
        <v>235</v>
      </c>
      <c r="E143" s="253" t="s">
        <v>453</v>
      </c>
      <c r="F143" s="254" t="s">
        <v>508</v>
      </c>
      <c r="G143" s="255" t="s">
        <v>451</v>
      </c>
      <c r="H143" s="256">
        <v>610.18799999999999</v>
      </c>
      <c r="I143" s="257"/>
      <c r="J143" s="256">
        <f>ROUND(I143*H143,3)</f>
        <v>0</v>
      </c>
      <c r="K143" s="258"/>
      <c r="L143" s="259"/>
      <c r="M143" s="260" t="s">
        <v>1</v>
      </c>
      <c r="N143" s="261" t="s">
        <v>43</v>
      </c>
      <c r="O143" s="88"/>
      <c r="P143" s="242">
        <f>O143*H143</f>
        <v>0</v>
      </c>
      <c r="Q143" s="242">
        <v>1</v>
      </c>
      <c r="R143" s="242">
        <f>Q143*H143</f>
        <v>610.18799999999999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319</v>
      </c>
      <c r="AT143" s="244" t="s">
        <v>235</v>
      </c>
      <c r="AU143" s="244" t="s">
        <v>140</v>
      </c>
      <c r="AY143" s="14" t="s">
        <v>133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4" t="s">
        <v>140</v>
      </c>
      <c r="BK143" s="246">
        <f>ROUND(I143*H143,3)</f>
        <v>0</v>
      </c>
      <c r="BL143" s="14" t="s">
        <v>200</v>
      </c>
      <c r="BM143" s="244" t="s">
        <v>509</v>
      </c>
    </row>
    <row r="144" s="2" customFormat="1" ht="16.5" customHeight="1">
      <c r="A144" s="35"/>
      <c r="B144" s="36"/>
      <c r="C144" s="252" t="s">
        <v>196</v>
      </c>
      <c r="D144" s="252" t="s">
        <v>235</v>
      </c>
      <c r="E144" s="253" t="s">
        <v>456</v>
      </c>
      <c r="F144" s="254" t="s">
        <v>510</v>
      </c>
      <c r="G144" s="255" t="s">
        <v>451</v>
      </c>
      <c r="H144" s="256">
        <v>309.738</v>
      </c>
      <c r="I144" s="257"/>
      <c r="J144" s="256">
        <f>ROUND(I144*H144,3)</f>
        <v>0</v>
      </c>
      <c r="K144" s="258"/>
      <c r="L144" s="259"/>
      <c r="M144" s="260" t="s">
        <v>1</v>
      </c>
      <c r="N144" s="261" t="s">
        <v>43</v>
      </c>
      <c r="O144" s="88"/>
      <c r="P144" s="242">
        <f>O144*H144</f>
        <v>0</v>
      </c>
      <c r="Q144" s="242">
        <v>1</v>
      </c>
      <c r="R144" s="242">
        <f>Q144*H144</f>
        <v>309.738</v>
      </c>
      <c r="S144" s="242">
        <v>0</v>
      </c>
      <c r="T144" s="24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319</v>
      </c>
      <c r="AT144" s="244" t="s">
        <v>235</v>
      </c>
      <c r="AU144" s="244" t="s">
        <v>140</v>
      </c>
      <c r="AY144" s="14" t="s">
        <v>133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4" t="s">
        <v>140</v>
      </c>
      <c r="BK144" s="246">
        <f>ROUND(I144*H144,3)</f>
        <v>0</v>
      </c>
      <c r="BL144" s="14" t="s">
        <v>200</v>
      </c>
      <c r="BM144" s="244" t="s">
        <v>511</v>
      </c>
    </row>
    <row r="145" s="2" customFormat="1" ht="16.5" customHeight="1">
      <c r="A145" s="35"/>
      <c r="B145" s="36"/>
      <c r="C145" s="252" t="s">
        <v>200</v>
      </c>
      <c r="D145" s="252" t="s">
        <v>235</v>
      </c>
      <c r="E145" s="253" t="s">
        <v>459</v>
      </c>
      <c r="F145" s="254" t="s">
        <v>512</v>
      </c>
      <c r="G145" s="255" t="s">
        <v>451</v>
      </c>
      <c r="H145" s="256">
        <v>492.61700000000002</v>
      </c>
      <c r="I145" s="257"/>
      <c r="J145" s="256">
        <f>ROUND(I145*H145,3)</f>
        <v>0</v>
      </c>
      <c r="K145" s="258"/>
      <c r="L145" s="259"/>
      <c r="M145" s="260" t="s">
        <v>1</v>
      </c>
      <c r="N145" s="261" t="s">
        <v>43</v>
      </c>
      <c r="O145" s="88"/>
      <c r="P145" s="242">
        <f>O145*H145</f>
        <v>0</v>
      </c>
      <c r="Q145" s="242">
        <v>1</v>
      </c>
      <c r="R145" s="242">
        <f>Q145*H145</f>
        <v>492.61700000000002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319</v>
      </c>
      <c r="AT145" s="244" t="s">
        <v>235</v>
      </c>
      <c r="AU145" s="244" t="s">
        <v>140</v>
      </c>
      <c r="AY145" s="14" t="s">
        <v>133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4" t="s">
        <v>140</v>
      </c>
      <c r="BK145" s="246">
        <f>ROUND(I145*H145,3)</f>
        <v>0</v>
      </c>
      <c r="BL145" s="14" t="s">
        <v>200</v>
      </c>
      <c r="BM145" s="244" t="s">
        <v>513</v>
      </c>
    </row>
    <row r="146" s="2" customFormat="1" ht="16.5" customHeight="1">
      <c r="A146" s="35"/>
      <c r="B146" s="36"/>
      <c r="C146" s="252" t="s">
        <v>258</v>
      </c>
      <c r="D146" s="252" t="s">
        <v>235</v>
      </c>
      <c r="E146" s="253" t="s">
        <v>462</v>
      </c>
      <c r="F146" s="254" t="s">
        <v>514</v>
      </c>
      <c r="G146" s="255" t="s">
        <v>451</v>
      </c>
      <c r="H146" s="256">
        <v>489.625</v>
      </c>
      <c r="I146" s="257"/>
      <c r="J146" s="256">
        <f>ROUND(I146*H146,3)</f>
        <v>0</v>
      </c>
      <c r="K146" s="258"/>
      <c r="L146" s="259"/>
      <c r="M146" s="260" t="s">
        <v>1</v>
      </c>
      <c r="N146" s="261" t="s">
        <v>43</v>
      </c>
      <c r="O146" s="88"/>
      <c r="P146" s="242">
        <f>O146*H146</f>
        <v>0</v>
      </c>
      <c r="Q146" s="242">
        <v>1</v>
      </c>
      <c r="R146" s="242">
        <f>Q146*H146</f>
        <v>489.625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319</v>
      </c>
      <c r="AT146" s="244" t="s">
        <v>235</v>
      </c>
      <c r="AU146" s="244" t="s">
        <v>140</v>
      </c>
      <c r="AY146" s="14" t="s">
        <v>133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4" t="s">
        <v>140</v>
      </c>
      <c r="BK146" s="246">
        <f>ROUND(I146*H146,3)</f>
        <v>0</v>
      </c>
      <c r="BL146" s="14" t="s">
        <v>200</v>
      </c>
      <c r="BM146" s="244" t="s">
        <v>515</v>
      </c>
    </row>
    <row r="147" s="2" customFormat="1" ht="16.5" customHeight="1">
      <c r="A147" s="35"/>
      <c r="B147" s="36"/>
      <c r="C147" s="252" t="s">
        <v>262</v>
      </c>
      <c r="D147" s="252" t="s">
        <v>235</v>
      </c>
      <c r="E147" s="253" t="s">
        <v>465</v>
      </c>
      <c r="F147" s="254" t="s">
        <v>516</v>
      </c>
      <c r="G147" s="255" t="s">
        <v>451</v>
      </c>
      <c r="H147" s="256">
        <v>190.21700000000001</v>
      </c>
      <c r="I147" s="257"/>
      <c r="J147" s="256">
        <f>ROUND(I147*H147,3)</f>
        <v>0</v>
      </c>
      <c r="K147" s="258"/>
      <c r="L147" s="259"/>
      <c r="M147" s="260" t="s">
        <v>1</v>
      </c>
      <c r="N147" s="261" t="s">
        <v>43</v>
      </c>
      <c r="O147" s="88"/>
      <c r="P147" s="242">
        <f>O147*H147</f>
        <v>0</v>
      </c>
      <c r="Q147" s="242">
        <v>1</v>
      </c>
      <c r="R147" s="242">
        <f>Q147*H147</f>
        <v>190.21700000000001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319</v>
      </c>
      <c r="AT147" s="244" t="s">
        <v>235</v>
      </c>
      <c r="AU147" s="244" t="s">
        <v>140</v>
      </c>
      <c r="AY147" s="14" t="s">
        <v>133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4" t="s">
        <v>140</v>
      </c>
      <c r="BK147" s="246">
        <f>ROUND(I147*H147,3)</f>
        <v>0</v>
      </c>
      <c r="BL147" s="14" t="s">
        <v>200</v>
      </c>
      <c r="BM147" s="244" t="s">
        <v>517</v>
      </c>
    </row>
    <row r="148" s="2" customFormat="1" ht="16.5" customHeight="1">
      <c r="A148" s="35"/>
      <c r="B148" s="36"/>
      <c r="C148" s="252" t="s">
        <v>266</v>
      </c>
      <c r="D148" s="252" t="s">
        <v>235</v>
      </c>
      <c r="E148" s="253" t="s">
        <v>468</v>
      </c>
      <c r="F148" s="254" t="s">
        <v>518</v>
      </c>
      <c r="G148" s="255" t="s">
        <v>451</v>
      </c>
      <c r="H148" s="256">
        <v>61.042000000000002</v>
      </c>
      <c r="I148" s="257"/>
      <c r="J148" s="256">
        <f>ROUND(I148*H148,3)</f>
        <v>0</v>
      </c>
      <c r="K148" s="258"/>
      <c r="L148" s="259"/>
      <c r="M148" s="260" t="s">
        <v>1</v>
      </c>
      <c r="N148" s="261" t="s">
        <v>43</v>
      </c>
      <c r="O148" s="88"/>
      <c r="P148" s="242">
        <f>O148*H148</f>
        <v>0</v>
      </c>
      <c r="Q148" s="242">
        <v>1</v>
      </c>
      <c r="R148" s="242">
        <f>Q148*H148</f>
        <v>61.042000000000002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319</v>
      </c>
      <c r="AT148" s="244" t="s">
        <v>235</v>
      </c>
      <c r="AU148" s="244" t="s">
        <v>140</v>
      </c>
      <c r="AY148" s="14" t="s">
        <v>133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4" t="s">
        <v>140</v>
      </c>
      <c r="BK148" s="246">
        <f>ROUND(I148*H148,3)</f>
        <v>0</v>
      </c>
      <c r="BL148" s="14" t="s">
        <v>200</v>
      </c>
      <c r="BM148" s="244" t="s">
        <v>519</v>
      </c>
    </row>
    <row r="149" s="2" customFormat="1" ht="21.75" customHeight="1">
      <c r="A149" s="35"/>
      <c r="B149" s="36"/>
      <c r="C149" s="252" t="s">
        <v>7</v>
      </c>
      <c r="D149" s="252" t="s">
        <v>235</v>
      </c>
      <c r="E149" s="253" t="s">
        <v>471</v>
      </c>
      <c r="F149" s="254" t="s">
        <v>520</v>
      </c>
      <c r="G149" s="255" t="s">
        <v>166</v>
      </c>
      <c r="H149" s="256">
        <v>32</v>
      </c>
      <c r="I149" s="257"/>
      <c r="J149" s="256">
        <f>ROUND(I149*H149,3)</f>
        <v>0</v>
      </c>
      <c r="K149" s="258"/>
      <c r="L149" s="259"/>
      <c r="M149" s="260" t="s">
        <v>1</v>
      </c>
      <c r="N149" s="261" t="s">
        <v>43</v>
      </c>
      <c r="O149" s="88"/>
      <c r="P149" s="242">
        <f>O149*H149</f>
        <v>0</v>
      </c>
      <c r="Q149" s="242">
        <v>1</v>
      </c>
      <c r="R149" s="242">
        <f>Q149*H149</f>
        <v>32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319</v>
      </c>
      <c r="AT149" s="244" t="s">
        <v>235</v>
      </c>
      <c r="AU149" s="244" t="s">
        <v>140</v>
      </c>
      <c r="AY149" s="14" t="s">
        <v>133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4" t="s">
        <v>140</v>
      </c>
      <c r="BK149" s="246">
        <f>ROUND(I149*H149,3)</f>
        <v>0</v>
      </c>
      <c r="BL149" s="14" t="s">
        <v>200</v>
      </c>
      <c r="BM149" s="244" t="s">
        <v>521</v>
      </c>
    </row>
    <row r="150" s="2" customFormat="1" ht="16.5" customHeight="1">
      <c r="A150" s="35"/>
      <c r="B150" s="36"/>
      <c r="C150" s="252" t="s">
        <v>274</v>
      </c>
      <c r="D150" s="252" t="s">
        <v>235</v>
      </c>
      <c r="E150" s="253" t="s">
        <v>474</v>
      </c>
      <c r="F150" s="254" t="s">
        <v>516</v>
      </c>
      <c r="G150" s="255" t="s">
        <v>451</v>
      </c>
      <c r="H150" s="256">
        <v>6.1040000000000001</v>
      </c>
      <c r="I150" s="257"/>
      <c r="J150" s="256">
        <f>ROUND(I150*H150,3)</f>
        <v>0</v>
      </c>
      <c r="K150" s="258"/>
      <c r="L150" s="259"/>
      <c r="M150" s="260" t="s">
        <v>1</v>
      </c>
      <c r="N150" s="261" t="s">
        <v>43</v>
      </c>
      <c r="O150" s="88"/>
      <c r="P150" s="242">
        <f>O150*H150</f>
        <v>0</v>
      </c>
      <c r="Q150" s="242">
        <v>0.001</v>
      </c>
      <c r="R150" s="242">
        <f>Q150*H150</f>
        <v>0.0061040000000000001</v>
      </c>
      <c r="S150" s="242">
        <v>0</v>
      </c>
      <c r="T150" s="24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319</v>
      </c>
      <c r="AT150" s="244" t="s">
        <v>235</v>
      </c>
      <c r="AU150" s="244" t="s">
        <v>140</v>
      </c>
      <c r="AY150" s="14" t="s">
        <v>133</v>
      </c>
      <c r="BE150" s="245">
        <f>IF(N150="základná",J150,0)</f>
        <v>0</v>
      </c>
      <c r="BF150" s="245">
        <f>IF(N150="znížená",J150,0)</f>
        <v>0</v>
      </c>
      <c r="BG150" s="245">
        <f>IF(N150="zákl. prenesená",J150,0)</f>
        <v>0</v>
      </c>
      <c r="BH150" s="245">
        <f>IF(N150="zníž. prenesená",J150,0)</f>
        <v>0</v>
      </c>
      <c r="BI150" s="245">
        <f>IF(N150="nulová",J150,0)</f>
        <v>0</v>
      </c>
      <c r="BJ150" s="14" t="s">
        <v>140</v>
      </c>
      <c r="BK150" s="246">
        <f>ROUND(I150*H150,3)</f>
        <v>0</v>
      </c>
      <c r="BL150" s="14" t="s">
        <v>200</v>
      </c>
      <c r="BM150" s="244" t="s">
        <v>522</v>
      </c>
    </row>
    <row r="151" s="2" customFormat="1" ht="21.75" customHeight="1">
      <c r="A151" s="35"/>
      <c r="B151" s="36"/>
      <c r="C151" s="233" t="s">
        <v>278</v>
      </c>
      <c r="D151" s="233" t="s">
        <v>135</v>
      </c>
      <c r="E151" s="234" t="s">
        <v>480</v>
      </c>
      <c r="F151" s="235" t="s">
        <v>481</v>
      </c>
      <c r="G151" s="236" t="s">
        <v>482</v>
      </c>
      <c r="H151" s="238"/>
      <c r="I151" s="238"/>
      <c r="J151" s="237">
        <f>ROUND(I151*H151,3)</f>
        <v>0</v>
      </c>
      <c r="K151" s="239"/>
      <c r="L151" s="41"/>
      <c r="M151" s="240" t="s">
        <v>1</v>
      </c>
      <c r="N151" s="241" t="s">
        <v>43</v>
      </c>
      <c r="O151" s="88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200</v>
      </c>
      <c r="AT151" s="244" t="s">
        <v>135</v>
      </c>
      <c r="AU151" s="244" t="s">
        <v>140</v>
      </c>
      <c r="AY151" s="14" t="s">
        <v>133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4" t="s">
        <v>140</v>
      </c>
      <c r="BK151" s="246">
        <f>ROUND(I151*H151,3)</f>
        <v>0</v>
      </c>
      <c r="BL151" s="14" t="s">
        <v>200</v>
      </c>
      <c r="BM151" s="244" t="s">
        <v>523</v>
      </c>
    </row>
    <row r="152" s="12" customFormat="1" ht="22.8" customHeight="1">
      <c r="A152" s="12"/>
      <c r="B152" s="217"/>
      <c r="C152" s="218"/>
      <c r="D152" s="219" t="s">
        <v>76</v>
      </c>
      <c r="E152" s="231" t="s">
        <v>484</v>
      </c>
      <c r="F152" s="231" t="s">
        <v>485</v>
      </c>
      <c r="G152" s="218"/>
      <c r="H152" s="218"/>
      <c r="I152" s="221"/>
      <c r="J152" s="232">
        <f>BK152</f>
        <v>0</v>
      </c>
      <c r="K152" s="218"/>
      <c r="L152" s="223"/>
      <c r="M152" s="224"/>
      <c r="N152" s="225"/>
      <c r="O152" s="225"/>
      <c r="P152" s="226">
        <f>SUM(P153:P154)</f>
        <v>0</v>
      </c>
      <c r="Q152" s="225"/>
      <c r="R152" s="226">
        <f>SUM(R153:R154)</f>
        <v>0.022113600000000004</v>
      </c>
      <c r="S152" s="225"/>
      <c r="T152" s="227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8" t="s">
        <v>140</v>
      </c>
      <c r="AT152" s="229" t="s">
        <v>76</v>
      </c>
      <c r="AU152" s="229" t="s">
        <v>85</v>
      </c>
      <c r="AY152" s="228" t="s">
        <v>133</v>
      </c>
      <c r="BK152" s="230">
        <f>SUM(BK153:BK154)</f>
        <v>0</v>
      </c>
    </row>
    <row r="153" s="2" customFormat="1" ht="21.75" customHeight="1">
      <c r="A153" s="35"/>
      <c r="B153" s="36"/>
      <c r="C153" s="233" t="s">
        <v>282</v>
      </c>
      <c r="D153" s="233" t="s">
        <v>135</v>
      </c>
      <c r="E153" s="234" t="s">
        <v>486</v>
      </c>
      <c r="F153" s="235" t="s">
        <v>487</v>
      </c>
      <c r="G153" s="236" t="s">
        <v>138</v>
      </c>
      <c r="H153" s="237">
        <v>69.105000000000004</v>
      </c>
      <c r="I153" s="238"/>
      <c r="J153" s="237">
        <f>ROUND(I153*H153,3)</f>
        <v>0</v>
      </c>
      <c r="K153" s="239"/>
      <c r="L153" s="41"/>
      <c r="M153" s="240" t="s">
        <v>1</v>
      </c>
      <c r="N153" s="241" t="s">
        <v>43</v>
      </c>
      <c r="O153" s="88"/>
      <c r="P153" s="242">
        <f>O153*H153</f>
        <v>0</v>
      </c>
      <c r="Q153" s="242">
        <v>0.00024000000000000001</v>
      </c>
      <c r="R153" s="242">
        <f>Q153*H153</f>
        <v>0.016585200000000001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200</v>
      </c>
      <c r="AT153" s="244" t="s">
        <v>135</v>
      </c>
      <c r="AU153" s="244" t="s">
        <v>140</v>
      </c>
      <c r="AY153" s="14" t="s">
        <v>133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4" t="s">
        <v>140</v>
      </c>
      <c r="BK153" s="246">
        <f>ROUND(I153*H153,3)</f>
        <v>0</v>
      </c>
      <c r="BL153" s="14" t="s">
        <v>200</v>
      </c>
      <c r="BM153" s="244" t="s">
        <v>524</v>
      </c>
    </row>
    <row r="154" s="2" customFormat="1" ht="21.75" customHeight="1">
      <c r="A154" s="35"/>
      <c r="B154" s="36"/>
      <c r="C154" s="233" t="s">
        <v>286</v>
      </c>
      <c r="D154" s="233" t="s">
        <v>135</v>
      </c>
      <c r="E154" s="234" t="s">
        <v>489</v>
      </c>
      <c r="F154" s="235" t="s">
        <v>490</v>
      </c>
      <c r="G154" s="236" t="s">
        <v>138</v>
      </c>
      <c r="H154" s="237">
        <v>69.105000000000004</v>
      </c>
      <c r="I154" s="238"/>
      <c r="J154" s="237">
        <f>ROUND(I154*H154,3)</f>
        <v>0</v>
      </c>
      <c r="K154" s="239"/>
      <c r="L154" s="41"/>
      <c r="M154" s="247" t="s">
        <v>1</v>
      </c>
      <c r="N154" s="248" t="s">
        <v>43</v>
      </c>
      <c r="O154" s="249"/>
      <c r="P154" s="250">
        <f>O154*H154</f>
        <v>0</v>
      </c>
      <c r="Q154" s="250">
        <v>8.0000000000000007E-05</v>
      </c>
      <c r="R154" s="250">
        <f>Q154*H154</f>
        <v>0.005528400000000001</v>
      </c>
      <c r="S154" s="250">
        <v>0</v>
      </c>
      <c r="T154" s="25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200</v>
      </c>
      <c r="AT154" s="244" t="s">
        <v>135</v>
      </c>
      <c r="AU154" s="244" t="s">
        <v>140</v>
      </c>
      <c r="AY154" s="14" t="s">
        <v>133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4" t="s">
        <v>140</v>
      </c>
      <c r="BK154" s="246">
        <f>ROUND(I154*H154,3)</f>
        <v>0</v>
      </c>
      <c r="BL154" s="14" t="s">
        <v>200</v>
      </c>
      <c r="BM154" s="244" t="s">
        <v>525</v>
      </c>
    </row>
    <row r="155" s="2" customFormat="1" ht="6.96" customHeight="1">
      <c r="A155" s="35"/>
      <c r="B155" s="63"/>
      <c r="C155" s="64"/>
      <c r="D155" s="64"/>
      <c r="E155" s="64"/>
      <c r="F155" s="64"/>
      <c r="G155" s="64"/>
      <c r="H155" s="64"/>
      <c r="I155" s="180"/>
      <c r="J155" s="64"/>
      <c r="K155" s="64"/>
      <c r="L155" s="41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sheet="1" autoFilter="0" formatColumns="0" formatRows="0" objects="1" scenarios="1" spinCount="100000" saltValue="uv+rcogOfZht15Ns9QeBMtBu8w3fvvzVki5JLtRXWwhybT5JWEwdLqk7HmDvinE87SSXBLq7OJtPMTF7+E3Tww==" hashValue="vMO46rD5uZGNfofEaUQrKSbfzr3SAr+u48e7OW0Ji9XpYB+nK5qVZ/eC/FDjXwfQ27MAf4VJYiPk83j+3GNv+Q==" algorithmName="SHA-512" password="CC35"/>
  <autoFilter ref="C122:K15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77</v>
      </c>
    </row>
    <row r="4" s="1" customFormat="1" ht="24.96" customHeight="1">
      <c r="B4" s="17"/>
      <c r="D4" s="137" t="s">
        <v>108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Revitalizácia vnútrobloku vedľa hotela Magnus, Trenčín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109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526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12.5.2020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29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25</v>
      </c>
      <c r="J21" s="143" t="s">
        <v>31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35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ROUND((SUM(BE124:BE155)),  2)</f>
        <v>0</v>
      </c>
      <c r="G33" s="35"/>
      <c r="H33" s="35"/>
      <c r="I33" s="159">
        <v>0.20000000000000001</v>
      </c>
      <c r="J33" s="158">
        <f>ROUND(((SUM(BE124:BE155))*I33),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43</v>
      </c>
      <c r="F34" s="158">
        <f>ROUND((SUM(BF124:BF155)),  2)</f>
        <v>0</v>
      </c>
      <c r="G34" s="35"/>
      <c r="H34" s="35"/>
      <c r="I34" s="159">
        <v>0.20000000000000001</v>
      </c>
      <c r="J34" s="158">
        <f>ROUND(((SUM(BF124:BF155))*I34),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ROUND((SUM(BG124:BG155)),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ROUND((SUM(BH124:BH155)),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ROUND((SUM(BI124:BI155)),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Revitalizácia vnútrobloku vedľa hotela Magnus, Trenčín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005 - Pieskovisko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Trenčín</v>
      </c>
      <c r="G89" s="37"/>
      <c r="H89" s="37"/>
      <c r="I89" s="144" t="s">
        <v>20</v>
      </c>
      <c r="J89" s="76" t="str">
        <f>IF(J12="","",J12)</f>
        <v>12.5.2020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22</v>
      </c>
      <c r="D91" s="37"/>
      <c r="E91" s="37"/>
      <c r="F91" s="24" t="str">
        <f>E15</f>
        <v xml:space="preserve"> </v>
      </c>
      <c r="G91" s="37"/>
      <c r="H91" s="37"/>
      <c r="I91" s="144" t="s">
        <v>28</v>
      </c>
      <c r="J91" s="33" t="str">
        <f>E21</f>
        <v>3D PARTNERS,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Ing. Martin TOMÁŠ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112</v>
      </c>
      <c r="D94" s="186"/>
      <c r="E94" s="186"/>
      <c r="F94" s="186"/>
      <c r="G94" s="186"/>
      <c r="H94" s="186"/>
      <c r="I94" s="187"/>
      <c r="J94" s="188" t="s">
        <v>113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114</v>
      </c>
      <c r="D96" s="37"/>
      <c r="E96" s="37"/>
      <c r="F96" s="37"/>
      <c r="G96" s="37"/>
      <c r="H96" s="37"/>
      <c r="I96" s="141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90"/>
      <c r="C97" s="191"/>
      <c r="D97" s="192" t="s">
        <v>116</v>
      </c>
      <c r="E97" s="193"/>
      <c r="F97" s="193"/>
      <c r="G97" s="193"/>
      <c r="H97" s="193"/>
      <c r="I97" s="194"/>
      <c r="J97" s="195">
        <f>J125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117</v>
      </c>
      <c r="E98" s="200"/>
      <c r="F98" s="200"/>
      <c r="G98" s="200"/>
      <c r="H98" s="200"/>
      <c r="I98" s="201"/>
      <c r="J98" s="202">
        <f>J126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205</v>
      </c>
      <c r="E99" s="200"/>
      <c r="F99" s="200"/>
      <c r="G99" s="200"/>
      <c r="H99" s="200"/>
      <c r="I99" s="201"/>
      <c r="J99" s="202">
        <f>J134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527</v>
      </c>
      <c r="E100" s="200"/>
      <c r="F100" s="200"/>
      <c r="G100" s="200"/>
      <c r="H100" s="200"/>
      <c r="I100" s="201"/>
      <c r="J100" s="202">
        <f>J138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206</v>
      </c>
      <c r="E101" s="200"/>
      <c r="F101" s="200"/>
      <c r="G101" s="200"/>
      <c r="H101" s="200"/>
      <c r="I101" s="201"/>
      <c r="J101" s="202">
        <f>J144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207</v>
      </c>
      <c r="E102" s="200"/>
      <c r="F102" s="200"/>
      <c r="G102" s="200"/>
      <c r="H102" s="200"/>
      <c r="I102" s="201"/>
      <c r="J102" s="202">
        <f>J149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418</v>
      </c>
      <c r="E103" s="193"/>
      <c r="F103" s="193"/>
      <c r="G103" s="193"/>
      <c r="H103" s="193"/>
      <c r="I103" s="194"/>
      <c r="J103" s="195">
        <f>J151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528</v>
      </c>
      <c r="E104" s="200"/>
      <c r="F104" s="200"/>
      <c r="G104" s="200"/>
      <c r="H104" s="200"/>
      <c r="I104" s="201"/>
      <c r="J104" s="202">
        <f>J152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80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83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119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14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4" t="str">
        <f>E7</f>
        <v>Revitalizácia vnútrobloku vedľa hotela Magnus, Trenčín</v>
      </c>
      <c r="F114" s="29"/>
      <c r="G114" s="29"/>
      <c r="H114" s="29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109</v>
      </c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005 - Pieskovisko</v>
      </c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18</v>
      </c>
      <c r="D118" s="37"/>
      <c r="E118" s="37"/>
      <c r="F118" s="24" t="str">
        <f>F12</f>
        <v>Trenčín</v>
      </c>
      <c r="G118" s="37"/>
      <c r="H118" s="37"/>
      <c r="I118" s="144" t="s">
        <v>20</v>
      </c>
      <c r="J118" s="76" t="str">
        <f>IF(J12="","",J12)</f>
        <v>12.5.2020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22</v>
      </c>
      <c r="D120" s="37"/>
      <c r="E120" s="37"/>
      <c r="F120" s="24" t="str">
        <f>E15</f>
        <v xml:space="preserve"> </v>
      </c>
      <c r="G120" s="37"/>
      <c r="H120" s="37"/>
      <c r="I120" s="144" t="s">
        <v>28</v>
      </c>
      <c r="J120" s="33" t="str">
        <f>E21</f>
        <v>3D PARTNERS, s.r.o.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26</v>
      </c>
      <c r="D121" s="37"/>
      <c r="E121" s="37"/>
      <c r="F121" s="24" t="str">
        <f>IF(E18="","",E18)</f>
        <v>Vyplň údaj</v>
      </c>
      <c r="G121" s="37"/>
      <c r="H121" s="37"/>
      <c r="I121" s="144" t="s">
        <v>34</v>
      </c>
      <c r="J121" s="33" t="str">
        <f>E24</f>
        <v>Ing. Martin TOMÁŠ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204"/>
      <c r="B123" s="205"/>
      <c r="C123" s="206" t="s">
        <v>120</v>
      </c>
      <c r="D123" s="207" t="s">
        <v>62</v>
      </c>
      <c r="E123" s="207" t="s">
        <v>58</v>
      </c>
      <c r="F123" s="207" t="s">
        <v>59</v>
      </c>
      <c r="G123" s="207" t="s">
        <v>121</v>
      </c>
      <c r="H123" s="207" t="s">
        <v>122</v>
      </c>
      <c r="I123" s="208" t="s">
        <v>123</v>
      </c>
      <c r="J123" s="209" t="s">
        <v>113</v>
      </c>
      <c r="K123" s="210" t="s">
        <v>124</v>
      </c>
      <c r="L123" s="211"/>
      <c r="M123" s="97" t="s">
        <v>1</v>
      </c>
      <c r="N123" s="98" t="s">
        <v>41</v>
      </c>
      <c r="O123" s="98" t="s">
        <v>125</v>
      </c>
      <c r="P123" s="98" t="s">
        <v>126</v>
      </c>
      <c r="Q123" s="98" t="s">
        <v>127</v>
      </c>
      <c r="R123" s="98" t="s">
        <v>128</v>
      </c>
      <c r="S123" s="98" t="s">
        <v>129</v>
      </c>
      <c r="T123" s="99" t="s">
        <v>130</v>
      </c>
      <c r="U123" s="204"/>
      <c r="V123" s="204"/>
      <c r="W123" s="204"/>
      <c r="X123" s="204"/>
      <c r="Y123" s="204"/>
      <c r="Z123" s="204"/>
      <c r="AA123" s="204"/>
      <c r="AB123" s="204"/>
      <c r="AC123" s="204"/>
      <c r="AD123" s="204"/>
      <c r="AE123" s="204"/>
    </row>
    <row r="124" s="2" customFormat="1" ht="22.8" customHeight="1">
      <c r="A124" s="35"/>
      <c r="B124" s="36"/>
      <c r="C124" s="104" t="s">
        <v>114</v>
      </c>
      <c r="D124" s="37"/>
      <c r="E124" s="37"/>
      <c r="F124" s="37"/>
      <c r="G124" s="37"/>
      <c r="H124" s="37"/>
      <c r="I124" s="141"/>
      <c r="J124" s="212">
        <f>BK124</f>
        <v>0</v>
      </c>
      <c r="K124" s="37"/>
      <c r="L124" s="41"/>
      <c r="M124" s="100"/>
      <c r="N124" s="213"/>
      <c r="O124" s="101"/>
      <c r="P124" s="214">
        <f>P125+P151</f>
        <v>0</v>
      </c>
      <c r="Q124" s="101"/>
      <c r="R124" s="214">
        <f>R125+R151</f>
        <v>73.781025999999997</v>
      </c>
      <c r="S124" s="101"/>
      <c r="T124" s="215">
        <f>T125+T151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76</v>
      </c>
      <c r="AU124" s="14" t="s">
        <v>115</v>
      </c>
      <c r="BK124" s="216">
        <f>BK125+BK151</f>
        <v>0</v>
      </c>
    </row>
    <row r="125" s="12" customFormat="1" ht="25.92" customHeight="1">
      <c r="A125" s="12"/>
      <c r="B125" s="217"/>
      <c r="C125" s="218"/>
      <c r="D125" s="219" t="s">
        <v>76</v>
      </c>
      <c r="E125" s="220" t="s">
        <v>131</v>
      </c>
      <c r="F125" s="220" t="s">
        <v>132</v>
      </c>
      <c r="G125" s="218"/>
      <c r="H125" s="218"/>
      <c r="I125" s="221"/>
      <c r="J125" s="222">
        <f>BK125</f>
        <v>0</v>
      </c>
      <c r="K125" s="218"/>
      <c r="L125" s="223"/>
      <c r="M125" s="224"/>
      <c r="N125" s="225"/>
      <c r="O125" s="225"/>
      <c r="P125" s="226">
        <f>P126+P134+P138+P144+P149</f>
        <v>0</v>
      </c>
      <c r="Q125" s="225"/>
      <c r="R125" s="226">
        <f>R126+R134+R138+R144+R149</f>
        <v>73.637749999999997</v>
      </c>
      <c r="S125" s="225"/>
      <c r="T125" s="227">
        <f>T126+T134+T138+T144+T149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8" t="s">
        <v>85</v>
      </c>
      <c r="AT125" s="229" t="s">
        <v>76</v>
      </c>
      <c r="AU125" s="229" t="s">
        <v>77</v>
      </c>
      <c r="AY125" s="228" t="s">
        <v>133</v>
      </c>
      <c r="BK125" s="230">
        <f>BK126+BK134+BK138+BK144+BK149</f>
        <v>0</v>
      </c>
    </row>
    <row r="126" s="12" customFormat="1" ht="22.8" customHeight="1">
      <c r="A126" s="12"/>
      <c r="B126" s="217"/>
      <c r="C126" s="218"/>
      <c r="D126" s="219" t="s">
        <v>76</v>
      </c>
      <c r="E126" s="231" t="s">
        <v>85</v>
      </c>
      <c r="F126" s="231" t="s">
        <v>134</v>
      </c>
      <c r="G126" s="218"/>
      <c r="H126" s="218"/>
      <c r="I126" s="221"/>
      <c r="J126" s="232">
        <f>BK126</f>
        <v>0</v>
      </c>
      <c r="K126" s="218"/>
      <c r="L126" s="223"/>
      <c r="M126" s="224"/>
      <c r="N126" s="225"/>
      <c r="O126" s="225"/>
      <c r="P126" s="226">
        <f>SUM(P127:P133)</f>
        <v>0</v>
      </c>
      <c r="Q126" s="225"/>
      <c r="R126" s="226">
        <f>SUM(R127:R133)</f>
        <v>0</v>
      </c>
      <c r="S126" s="225"/>
      <c r="T126" s="227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8" t="s">
        <v>85</v>
      </c>
      <c r="AT126" s="229" t="s">
        <v>76</v>
      </c>
      <c r="AU126" s="229" t="s">
        <v>85</v>
      </c>
      <c r="AY126" s="228" t="s">
        <v>133</v>
      </c>
      <c r="BK126" s="230">
        <f>SUM(BK127:BK133)</f>
        <v>0</v>
      </c>
    </row>
    <row r="127" s="2" customFormat="1" ht="16.5" customHeight="1">
      <c r="A127" s="35"/>
      <c r="B127" s="36"/>
      <c r="C127" s="233" t="s">
        <v>85</v>
      </c>
      <c r="D127" s="233" t="s">
        <v>135</v>
      </c>
      <c r="E127" s="234" t="s">
        <v>220</v>
      </c>
      <c r="F127" s="235" t="s">
        <v>221</v>
      </c>
      <c r="G127" s="236" t="s">
        <v>157</v>
      </c>
      <c r="H127" s="237">
        <v>0.78800000000000003</v>
      </c>
      <c r="I127" s="238"/>
      <c r="J127" s="237">
        <f>ROUND(I127*H127,3)</f>
        <v>0</v>
      </c>
      <c r="K127" s="239"/>
      <c r="L127" s="41"/>
      <c r="M127" s="240" t="s">
        <v>1</v>
      </c>
      <c r="N127" s="241" t="s">
        <v>43</v>
      </c>
      <c r="O127" s="88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139</v>
      </c>
      <c r="AT127" s="244" t="s">
        <v>135</v>
      </c>
      <c r="AU127" s="244" t="s">
        <v>140</v>
      </c>
      <c r="AY127" s="14" t="s">
        <v>133</v>
      </c>
      <c r="BE127" s="245">
        <f>IF(N127="základná",J127,0)</f>
        <v>0</v>
      </c>
      <c r="BF127" s="245">
        <f>IF(N127="znížená",J127,0)</f>
        <v>0</v>
      </c>
      <c r="BG127" s="245">
        <f>IF(N127="zákl. prenesená",J127,0)</f>
        <v>0</v>
      </c>
      <c r="BH127" s="245">
        <f>IF(N127="zníž. prenesená",J127,0)</f>
        <v>0</v>
      </c>
      <c r="BI127" s="245">
        <f>IF(N127="nulová",J127,0)</f>
        <v>0</v>
      </c>
      <c r="BJ127" s="14" t="s">
        <v>140</v>
      </c>
      <c r="BK127" s="246">
        <f>ROUND(I127*H127,3)</f>
        <v>0</v>
      </c>
      <c r="BL127" s="14" t="s">
        <v>139</v>
      </c>
      <c r="BM127" s="244" t="s">
        <v>529</v>
      </c>
    </row>
    <row r="128" s="2" customFormat="1" ht="33" customHeight="1">
      <c r="A128" s="35"/>
      <c r="B128" s="36"/>
      <c r="C128" s="233" t="s">
        <v>140</v>
      </c>
      <c r="D128" s="233" t="s">
        <v>135</v>
      </c>
      <c r="E128" s="234" t="s">
        <v>223</v>
      </c>
      <c r="F128" s="235" t="s">
        <v>224</v>
      </c>
      <c r="G128" s="236" t="s">
        <v>157</v>
      </c>
      <c r="H128" s="237">
        <v>0.78800000000000003</v>
      </c>
      <c r="I128" s="238"/>
      <c r="J128" s="237">
        <f>ROUND(I128*H128,3)</f>
        <v>0</v>
      </c>
      <c r="K128" s="239"/>
      <c r="L128" s="41"/>
      <c r="M128" s="240" t="s">
        <v>1</v>
      </c>
      <c r="N128" s="241" t="s">
        <v>43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139</v>
      </c>
      <c r="AT128" s="244" t="s">
        <v>135</v>
      </c>
      <c r="AU128" s="244" t="s">
        <v>140</v>
      </c>
      <c r="AY128" s="14" t="s">
        <v>133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4" t="s">
        <v>140</v>
      </c>
      <c r="BK128" s="246">
        <f>ROUND(I128*H128,3)</f>
        <v>0</v>
      </c>
      <c r="BL128" s="14" t="s">
        <v>139</v>
      </c>
      <c r="BM128" s="244" t="s">
        <v>530</v>
      </c>
    </row>
    <row r="129" s="2" customFormat="1" ht="21.75" customHeight="1">
      <c r="A129" s="35"/>
      <c r="B129" s="36"/>
      <c r="C129" s="233" t="s">
        <v>145</v>
      </c>
      <c r="D129" s="233" t="s">
        <v>135</v>
      </c>
      <c r="E129" s="234" t="s">
        <v>226</v>
      </c>
      <c r="F129" s="235" t="s">
        <v>227</v>
      </c>
      <c r="G129" s="236" t="s">
        <v>157</v>
      </c>
      <c r="H129" s="237">
        <v>0.78800000000000003</v>
      </c>
      <c r="I129" s="238"/>
      <c r="J129" s="237">
        <f>ROUND(I129*H129,3)</f>
        <v>0</v>
      </c>
      <c r="K129" s="239"/>
      <c r="L129" s="41"/>
      <c r="M129" s="240" t="s">
        <v>1</v>
      </c>
      <c r="N129" s="241" t="s">
        <v>43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139</v>
      </c>
      <c r="AT129" s="244" t="s">
        <v>135</v>
      </c>
      <c r="AU129" s="244" t="s">
        <v>140</v>
      </c>
      <c r="AY129" s="14" t="s">
        <v>133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140</v>
      </c>
      <c r="BK129" s="246">
        <f>ROUND(I129*H129,3)</f>
        <v>0</v>
      </c>
      <c r="BL129" s="14" t="s">
        <v>139</v>
      </c>
      <c r="BM129" s="244" t="s">
        <v>531</v>
      </c>
    </row>
    <row r="130" s="2" customFormat="1" ht="33" customHeight="1">
      <c r="A130" s="35"/>
      <c r="B130" s="36"/>
      <c r="C130" s="233" t="s">
        <v>139</v>
      </c>
      <c r="D130" s="233" t="s">
        <v>135</v>
      </c>
      <c r="E130" s="234" t="s">
        <v>229</v>
      </c>
      <c r="F130" s="235" t="s">
        <v>230</v>
      </c>
      <c r="G130" s="236" t="s">
        <v>157</v>
      </c>
      <c r="H130" s="237">
        <v>0.78800000000000003</v>
      </c>
      <c r="I130" s="238"/>
      <c r="J130" s="237">
        <f>ROUND(I130*H130,3)</f>
        <v>0</v>
      </c>
      <c r="K130" s="239"/>
      <c r="L130" s="41"/>
      <c r="M130" s="240" t="s">
        <v>1</v>
      </c>
      <c r="N130" s="241" t="s">
        <v>43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139</v>
      </c>
      <c r="AT130" s="244" t="s">
        <v>135</v>
      </c>
      <c r="AU130" s="244" t="s">
        <v>140</v>
      </c>
      <c r="AY130" s="14" t="s">
        <v>133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140</v>
      </c>
      <c r="BK130" s="246">
        <f>ROUND(I130*H130,3)</f>
        <v>0</v>
      </c>
      <c r="BL130" s="14" t="s">
        <v>139</v>
      </c>
      <c r="BM130" s="244" t="s">
        <v>532</v>
      </c>
    </row>
    <row r="131" s="2" customFormat="1" ht="33" customHeight="1">
      <c r="A131" s="35"/>
      <c r="B131" s="36"/>
      <c r="C131" s="233" t="s">
        <v>154</v>
      </c>
      <c r="D131" s="233" t="s">
        <v>135</v>
      </c>
      <c r="E131" s="234" t="s">
        <v>232</v>
      </c>
      <c r="F131" s="235" t="s">
        <v>233</v>
      </c>
      <c r="G131" s="236" t="s">
        <v>157</v>
      </c>
      <c r="H131" s="237">
        <v>13.396000000000001</v>
      </c>
      <c r="I131" s="238"/>
      <c r="J131" s="237">
        <f>ROUND(I131*H131,3)</f>
        <v>0</v>
      </c>
      <c r="K131" s="239"/>
      <c r="L131" s="41"/>
      <c r="M131" s="240" t="s">
        <v>1</v>
      </c>
      <c r="N131" s="241" t="s">
        <v>43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139</v>
      </c>
      <c r="AT131" s="244" t="s">
        <v>135</v>
      </c>
      <c r="AU131" s="244" t="s">
        <v>140</v>
      </c>
      <c r="AY131" s="14" t="s">
        <v>133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140</v>
      </c>
      <c r="BK131" s="246">
        <f>ROUND(I131*H131,3)</f>
        <v>0</v>
      </c>
      <c r="BL131" s="14" t="s">
        <v>139</v>
      </c>
      <c r="BM131" s="244" t="s">
        <v>533</v>
      </c>
    </row>
    <row r="132" s="2" customFormat="1" ht="21.75" customHeight="1">
      <c r="A132" s="35"/>
      <c r="B132" s="36"/>
      <c r="C132" s="233" t="s">
        <v>159</v>
      </c>
      <c r="D132" s="233" t="s">
        <v>135</v>
      </c>
      <c r="E132" s="234" t="s">
        <v>242</v>
      </c>
      <c r="F132" s="235" t="s">
        <v>243</v>
      </c>
      <c r="G132" s="236" t="s">
        <v>157</v>
      </c>
      <c r="H132" s="237">
        <v>0.78800000000000003</v>
      </c>
      <c r="I132" s="238"/>
      <c r="J132" s="237">
        <f>ROUND(I132*H132,3)</f>
        <v>0</v>
      </c>
      <c r="K132" s="239"/>
      <c r="L132" s="41"/>
      <c r="M132" s="240" t="s">
        <v>1</v>
      </c>
      <c r="N132" s="241" t="s">
        <v>43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139</v>
      </c>
      <c r="AT132" s="244" t="s">
        <v>135</v>
      </c>
      <c r="AU132" s="244" t="s">
        <v>140</v>
      </c>
      <c r="AY132" s="14" t="s">
        <v>133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140</v>
      </c>
      <c r="BK132" s="246">
        <f>ROUND(I132*H132,3)</f>
        <v>0</v>
      </c>
      <c r="BL132" s="14" t="s">
        <v>139</v>
      </c>
      <c r="BM132" s="244" t="s">
        <v>534</v>
      </c>
    </row>
    <row r="133" s="2" customFormat="1" ht="21.75" customHeight="1">
      <c r="A133" s="35"/>
      <c r="B133" s="36"/>
      <c r="C133" s="233" t="s">
        <v>163</v>
      </c>
      <c r="D133" s="233" t="s">
        <v>135</v>
      </c>
      <c r="E133" s="234" t="s">
        <v>431</v>
      </c>
      <c r="F133" s="235" t="s">
        <v>432</v>
      </c>
      <c r="G133" s="236" t="s">
        <v>178</v>
      </c>
      <c r="H133" s="237">
        <v>0.59099999999999997</v>
      </c>
      <c r="I133" s="238"/>
      <c r="J133" s="237">
        <f>ROUND(I133*H133,3)</f>
        <v>0</v>
      </c>
      <c r="K133" s="239"/>
      <c r="L133" s="41"/>
      <c r="M133" s="240" t="s">
        <v>1</v>
      </c>
      <c r="N133" s="241" t="s">
        <v>43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139</v>
      </c>
      <c r="AT133" s="244" t="s">
        <v>135</v>
      </c>
      <c r="AU133" s="244" t="s">
        <v>140</v>
      </c>
      <c r="AY133" s="14" t="s">
        <v>133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4" t="s">
        <v>140</v>
      </c>
      <c r="BK133" s="246">
        <f>ROUND(I133*H133,3)</f>
        <v>0</v>
      </c>
      <c r="BL133" s="14" t="s">
        <v>139</v>
      </c>
      <c r="BM133" s="244" t="s">
        <v>535</v>
      </c>
    </row>
    <row r="134" s="12" customFormat="1" ht="22.8" customHeight="1">
      <c r="A134" s="12"/>
      <c r="B134" s="217"/>
      <c r="C134" s="218"/>
      <c r="D134" s="219" t="s">
        <v>76</v>
      </c>
      <c r="E134" s="231" t="s">
        <v>140</v>
      </c>
      <c r="F134" s="231" t="s">
        <v>248</v>
      </c>
      <c r="G134" s="218"/>
      <c r="H134" s="218"/>
      <c r="I134" s="221"/>
      <c r="J134" s="232">
        <f>BK134</f>
        <v>0</v>
      </c>
      <c r="K134" s="218"/>
      <c r="L134" s="223"/>
      <c r="M134" s="224"/>
      <c r="N134" s="225"/>
      <c r="O134" s="225"/>
      <c r="P134" s="226">
        <f>SUM(P135:P137)</f>
        <v>0</v>
      </c>
      <c r="Q134" s="225"/>
      <c r="R134" s="226">
        <f>SUM(R135:R137)</f>
        <v>10.419693599999999</v>
      </c>
      <c r="S134" s="225"/>
      <c r="T134" s="227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8" t="s">
        <v>85</v>
      </c>
      <c r="AT134" s="229" t="s">
        <v>76</v>
      </c>
      <c r="AU134" s="229" t="s">
        <v>85</v>
      </c>
      <c r="AY134" s="228" t="s">
        <v>133</v>
      </c>
      <c r="BK134" s="230">
        <f>SUM(BK135:BK137)</f>
        <v>0</v>
      </c>
    </row>
    <row r="135" s="2" customFormat="1" ht="21.75" customHeight="1">
      <c r="A135" s="35"/>
      <c r="B135" s="36"/>
      <c r="C135" s="233" t="s">
        <v>168</v>
      </c>
      <c r="D135" s="233" t="s">
        <v>135</v>
      </c>
      <c r="E135" s="234" t="s">
        <v>287</v>
      </c>
      <c r="F135" s="235" t="s">
        <v>434</v>
      </c>
      <c r="G135" s="236" t="s">
        <v>157</v>
      </c>
      <c r="H135" s="237">
        <v>4.0279999999999996</v>
      </c>
      <c r="I135" s="238"/>
      <c r="J135" s="237">
        <f>ROUND(I135*H135,3)</f>
        <v>0</v>
      </c>
      <c r="K135" s="239"/>
      <c r="L135" s="41"/>
      <c r="M135" s="240" t="s">
        <v>1</v>
      </c>
      <c r="N135" s="241" t="s">
        <v>43</v>
      </c>
      <c r="O135" s="88"/>
      <c r="P135" s="242">
        <f>O135*H135</f>
        <v>0</v>
      </c>
      <c r="Q135" s="242">
        <v>2.5804499999999999</v>
      </c>
      <c r="R135" s="242">
        <f>Q135*H135</f>
        <v>10.394052599999998</v>
      </c>
      <c r="S135" s="242">
        <v>0</v>
      </c>
      <c r="T135" s="24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139</v>
      </c>
      <c r="AT135" s="244" t="s">
        <v>135</v>
      </c>
      <c r="AU135" s="244" t="s">
        <v>140</v>
      </c>
      <c r="AY135" s="14" t="s">
        <v>133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4" t="s">
        <v>140</v>
      </c>
      <c r="BK135" s="246">
        <f>ROUND(I135*H135,3)</f>
        <v>0</v>
      </c>
      <c r="BL135" s="14" t="s">
        <v>139</v>
      </c>
      <c r="BM135" s="244" t="s">
        <v>536</v>
      </c>
    </row>
    <row r="136" s="2" customFormat="1" ht="16.5" customHeight="1">
      <c r="A136" s="35"/>
      <c r="B136" s="36"/>
      <c r="C136" s="233" t="s">
        <v>152</v>
      </c>
      <c r="D136" s="233" t="s">
        <v>135</v>
      </c>
      <c r="E136" s="234" t="s">
        <v>537</v>
      </c>
      <c r="F136" s="235" t="s">
        <v>538</v>
      </c>
      <c r="G136" s="236" t="s">
        <v>138</v>
      </c>
      <c r="H136" s="237">
        <v>6.2999999999999998</v>
      </c>
      <c r="I136" s="238"/>
      <c r="J136" s="237">
        <f>ROUND(I136*H136,3)</f>
        <v>0</v>
      </c>
      <c r="K136" s="239"/>
      <c r="L136" s="41"/>
      <c r="M136" s="240" t="s">
        <v>1</v>
      </c>
      <c r="N136" s="241" t="s">
        <v>43</v>
      </c>
      <c r="O136" s="88"/>
      <c r="P136" s="242">
        <f>O136*H136</f>
        <v>0</v>
      </c>
      <c r="Q136" s="242">
        <v>0.0040699999999999998</v>
      </c>
      <c r="R136" s="242">
        <f>Q136*H136</f>
        <v>0.025640999999999997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139</v>
      </c>
      <c r="AT136" s="244" t="s">
        <v>135</v>
      </c>
      <c r="AU136" s="244" t="s">
        <v>140</v>
      </c>
      <c r="AY136" s="14" t="s">
        <v>133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4" t="s">
        <v>140</v>
      </c>
      <c r="BK136" s="246">
        <f>ROUND(I136*H136,3)</f>
        <v>0</v>
      </c>
      <c r="BL136" s="14" t="s">
        <v>139</v>
      </c>
      <c r="BM136" s="244" t="s">
        <v>539</v>
      </c>
    </row>
    <row r="137" s="2" customFormat="1" ht="21.75" customHeight="1">
      <c r="A137" s="35"/>
      <c r="B137" s="36"/>
      <c r="C137" s="233" t="s">
        <v>175</v>
      </c>
      <c r="D137" s="233" t="s">
        <v>135</v>
      </c>
      <c r="E137" s="234" t="s">
        <v>540</v>
      </c>
      <c r="F137" s="235" t="s">
        <v>541</v>
      </c>
      <c r="G137" s="236" t="s">
        <v>138</v>
      </c>
      <c r="H137" s="237">
        <v>6.2999999999999998</v>
      </c>
      <c r="I137" s="238"/>
      <c r="J137" s="237">
        <f>ROUND(I137*H137,3)</f>
        <v>0</v>
      </c>
      <c r="K137" s="239"/>
      <c r="L137" s="41"/>
      <c r="M137" s="240" t="s">
        <v>1</v>
      </c>
      <c r="N137" s="241" t="s">
        <v>43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139</v>
      </c>
      <c r="AT137" s="244" t="s">
        <v>135</v>
      </c>
      <c r="AU137" s="244" t="s">
        <v>140</v>
      </c>
      <c r="AY137" s="14" t="s">
        <v>133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4" t="s">
        <v>140</v>
      </c>
      <c r="BK137" s="246">
        <f>ROUND(I137*H137,3)</f>
        <v>0</v>
      </c>
      <c r="BL137" s="14" t="s">
        <v>139</v>
      </c>
      <c r="BM137" s="244" t="s">
        <v>542</v>
      </c>
    </row>
    <row r="138" s="12" customFormat="1" ht="22.8" customHeight="1">
      <c r="A138" s="12"/>
      <c r="B138" s="217"/>
      <c r="C138" s="218"/>
      <c r="D138" s="219" t="s">
        <v>76</v>
      </c>
      <c r="E138" s="231" t="s">
        <v>145</v>
      </c>
      <c r="F138" s="231" t="s">
        <v>543</v>
      </c>
      <c r="G138" s="218"/>
      <c r="H138" s="218"/>
      <c r="I138" s="221"/>
      <c r="J138" s="232">
        <f>BK138</f>
        <v>0</v>
      </c>
      <c r="K138" s="218"/>
      <c r="L138" s="223"/>
      <c r="M138" s="224"/>
      <c r="N138" s="225"/>
      <c r="O138" s="225"/>
      <c r="P138" s="226">
        <f>SUM(P139:P143)</f>
        <v>0</v>
      </c>
      <c r="Q138" s="225"/>
      <c r="R138" s="226">
        <f>SUM(R139:R143)</f>
        <v>30.036459999999998</v>
      </c>
      <c r="S138" s="225"/>
      <c r="T138" s="227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8" t="s">
        <v>85</v>
      </c>
      <c r="AT138" s="229" t="s">
        <v>76</v>
      </c>
      <c r="AU138" s="229" t="s">
        <v>85</v>
      </c>
      <c r="AY138" s="228" t="s">
        <v>133</v>
      </c>
      <c r="BK138" s="230">
        <f>SUM(BK139:BK143)</f>
        <v>0</v>
      </c>
    </row>
    <row r="139" s="2" customFormat="1" ht="16.5" customHeight="1">
      <c r="A139" s="35"/>
      <c r="B139" s="36"/>
      <c r="C139" s="233" t="s">
        <v>180</v>
      </c>
      <c r="D139" s="233" t="s">
        <v>135</v>
      </c>
      <c r="E139" s="234" t="s">
        <v>544</v>
      </c>
      <c r="F139" s="235" t="s">
        <v>545</v>
      </c>
      <c r="G139" s="236" t="s">
        <v>166</v>
      </c>
      <c r="H139" s="237">
        <v>73</v>
      </c>
      <c r="I139" s="238"/>
      <c r="J139" s="237">
        <f>ROUND(I139*H139,3)</f>
        <v>0</v>
      </c>
      <c r="K139" s="239"/>
      <c r="L139" s="41"/>
      <c r="M139" s="240" t="s">
        <v>1</v>
      </c>
      <c r="N139" s="241" t="s">
        <v>43</v>
      </c>
      <c r="O139" s="88"/>
      <c r="P139" s="242">
        <f>O139*H139</f>
        <v>0</v>
      </c>
      <c r="Q139" s="242">
        <v>0.0070200000000000002</v>
      </c>
      <c r="R139" s="242">
        <f>Q139*H139</f>
        <v>0.51246000000000003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139</v>
      </c>
      <c r="AT139" s="244" t="s">
        <v>135</v>
      </c>
      <c r="AU139" s="244" t="s">
        <v>140</v>
      </c>
      <c r="AY139" s="14" t="s">
        <v>133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4" t="s">
        <v>140</v>
      </c>
      <c r="BK139" s="246">
        <f>ROUND(I139*H139,3)</f>
        <v>0</v>
      </c>
      <c r="BL139" s="14" t="s">
        <v>139</v>
      </c>
      <c r="BM139" s="244" t="s">
        <v>546</v>
      </c>
    </row>
    <row r="140" s="2" customFormat="1" ht="21.75" customHeight="1">
      <c r="A140" s="35"/>
      <c r="B140" s="36"/>
      <c r="C140" s="252" t="s">
        <v>184</v>
      </c>
      <c r="D140" s="252" t="s">
        <v>235</v>
      </c>
      <c r="E140" s="253" t="s">
        <v>547</v>
      </c>
      <c r="F140" s="254" t="s">
        <v>548</v>
      </c>
      <c r="G140" s="255" t="s">
        <v>166</v>
      </c>
      <c r="H140" s="256">
        <v>22</v>
      </c>
      <c r="I140" s="257"/>
      <c r="J140" s="256">
        <f>ROUND(I140*H140,3)</f>
        <v>0</v>
      </c>
      <c r="K140" s="258"/>
      <c r="L140" s="259"/>
      <c r="M140" s="260" t="s">
        <v>1</v>
      </c>
      <c r="N140" s="261" t="s">
        <v>43</v>
      </c>
      <c r="O140" s="88"/>
      <c r="P140" s="242">
        <f>O140*H140</f>
        <v>0</v>
      </c>
      <c r="Q140" s="242">
        <v>0.60099999999999998</v>
      </c>
      <c r="R140" s="242">
        <f>Q140*H140</f>
        <v>13.222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168</v>
      </c>
      <c r="AT140" s="244" t="s">
        <v>235</v>
      </c>
      <c r="AU140" s="244" t="s">
        <v>140</v>
      </c>
      <c r="AY140" s="14" t="s">
        <v>133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4" t="s">
        <v>140</v>
      </c>
      <c r="BK140" s="246">
        <f>ROUND(I140*H140,3)</f>
        <v>0</v>
      </c>
      <c r="BL140" s="14" t="s">
        <v>139</v>
      </c>
      <c r="BM140" s="244" t="s">
        <v>549</v>
      </c>
    </row>
    <row r="141" s="2" customFormat="1" ht="16.5" customHeight="1">
      <c r="A141" s="35"/>
      <c r="B141" s="36"/>
      <c r="C141" s="252" t="s">
        <v>188</v>
      </c>
      <c r="D141" s="252" t="s">
        <v>235</v>
      </c>
      <c r="E141" s="253" t="s">
        <v>550</v>
      </c>
      <c r="F141" s="254" t="s">
        <v>551</v>
      </c>
      <c r="G141" s="255" t="s">
        <v>166</v>
      </c>
      <c r="H141" s="256">
        <v>21</v>
      </c>
      <c r="I141" s="257"/>
      <c r="J141" s="256">
        <f>ROUND(I141*H141,3)</f>
        <v>0</v>
      </c>
      <c r="K141" s="258"/>
      <c r="L141" s="259"/>
      <c r="M141" s="260" t="s">
        <v>1</v>
      </c>
      <c r="N141" s="261" t="s">
        <v>43</v>
      </c>
      <c r="O141" s="88"/>
      <c r="P141" s="242">
        <f>O141*H141</f>
        <v>0</v>
      </c>
      <c r="Q141" s="242">
        <v>0.50800000000000001</v>
      </c>
      <c r="R141" s="242">
        <f>Q141*H141</f>
        <v>10.667999999999999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168</v>
      </c>
      <c r="AT141" s="244" t="s">
        <v>235</v>
      </c>
      <c r="AU141" s="244" t="s">
        <v>140</v>
      </c>
      <c r="AY141" s="14" t="s">
        <v>133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4" t="s">
        <v>140</v>
      </c>
      <c r="BK141" s="246">
        <f>ROUND(I141*H141,3)</f>
        <v>0</v>
      </c>
      <c r="BL141" s="14" t="s">
        <v>139</v>
      </c>
      <c r="BM141" s="244" t="s">
        <v>552</v>
      </c>
    </row>
    <row r="142" s="2" customFormat="1" ht="16.5" customHeight="1">
      <c r="A142" s="35"/>
      <c r="B142" s="36"/>
      <c r="C142" s="252" t="s">
        <v>192</v>
      </c>
      <c r="D142" s="252" t="s">
        <v>235</v>
      </c>
      <c r="E142" s="253" t="s">
        <v>553</v>
      </c>
      <c r="F142" s="254" t="s">
        <v>554</v>
      </c>
      <c r="G142" s="255" t="s">
        <v>166</v>
      </c>
      <c r="H142" s="256">
        <v>6</v>
      </c>
      <c r="I142" s="257"/>
      <c r="J142" s="256">
        <f>ROUND(I142*H142,3)</f>
        <v>0</v>
      </c>
      <c r="K142" s="258"/>
      <c r="L142" s="259"/>
      <c r="M142" s="260" t="s">
        <v>1</v>
      </c>
      <c r="N142" s="261" t="s">
        <v>43</v>
      </c>
      <c r="O142" s="88"/>
      <c r="P142" s="242">
        <f>O142*H142</f>
        <v>0</v>
      </c>
      <c r="Q142" s="242">
        <v>0.36299999999999999</v>
      </c>
      <c r="R142" s="242">
        <f>Q142*H142</f>
        <v>2.1779999999999999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168</v>
      </c>
      <c r="AT142" s="244" t="s">
        <v>235</v>
      </c>
      <c r="AU142" s="244" t="s">
        <v>140</v>
      </c>
      <c r="AY142" s="14" t="s">
        <v>133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4" t="s">
        <v>140</v>
      </c>
      <c r="BK142" s="246">
        <f>ROUND(I142*H142,3)</f>
        <v>0</v>
      </c>
      <c r="BL142" s="14" t="s">
        <v>139</v>
      </c>
      <c r="BM142" s="244" t="s">
        <v>555</v>
      </c>
    </row>
    <row r="143" s="2" customFormat="1" ht="16.5" customHeight="1">
      <c r="A143" s="35"/>
      <c r="B143" s="36"/>
      <c r="C143" s="252" t="s">
        <v>196</v>
      </c>
      <c r="D143" s="252" t="s">
        <v>235</v>
      </c>
      <c r="E143" s="253" t="s">
        <v>556</v>
      </c>
      <c r="F143" s="254" t="s">
        <v>557</v>
      </c>
      <c r="G143" s="255" t="s">
        <v>166</v>
      </c>
      <c r="H143" s="256">
        <v>24</v>
      </c>
      <c r="I143" s="257"/>
      <c r="J143" s="256">
        <f>ROUND(I143*H143,3)</f>
        <v>0</v>
      </c>
      <c r="K143" s="258"/>
      <c r="L143" s="259"/>
      <c r="M143" s="260" t="s">
        <v>1</v>
      </c>
      <c r="N143" s="261" t="s">
        <v>43</v>
      </c>
      <c r="O143" s="88"/>
      <c r="P143" s="242">
        <f>O143*H143</f>
        <v>0</v>
      </c>
      <c r="Q143" s="242">
        <v>0.14399999999999999</v>
      </c>
      <c r="R143" s="242">
        <f>Q143*H143</f>
        <v>3.4559999999999995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168</v>
      </c>
      <c r="AT143" s="244" t="s">
        <v>235</v>
      </c>
      <c r="AU143" s="244" t="s">
        <v>140</v>
      </c>
      <c r="AY143" s="14" t="s">
        <v>133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4" t="s">
        <v>140</v>
      </c>
      <c r="BK143" s="246">
        <f>ROUND(I143*H143,3)</f>
        <v>0</v>
      </c>
      <c r="BL143" s="14" t="s">
        <v>139</v>
      </c>
      <c r="BM143" s="244" t="s">
        <v>558</v>
      </c>
    </row>
    <row r="144" s="12" customFormat="1" ht="22.8" customHeight="1">
      <c r="A144" s="12"/>
      <c r="B144" s="217"/>
      <c r="C144" s="218"/>
      <c r="D144" s="219" t="s">
        <v>76</v>
      </c>
      <c r="E144" s="231" t="s">
        <v>154</v>
      </c>
      <c r="F144" s="231" t="s">
        <v>290</v>
      </c>
      <c r="G144" s="218"/>
      <c r="H144" s="218"/>
      <c r="I144" s="221"/>
      <c r="J144" s="232">
        <f>BK144</f>
        <v>0</v>
      </c>
      <c r="K144" s="218"/>
      <c r="L144" s="223"/>
      <c r="M144" s="224"/>
      <c r="N144" s="225"/>
      <c r="O144" s="225"/>
      <c r="P144" s="226">
        <f>SUM(P145:P148)</f>
        <v>0</v>
      </c>
      <c r="Q144" s="225"/>
      <c r="R144" s="226">
        <f>SUM(R145:R148)</f>
        <v>33.181596400000004</v>
      </c>
      <c r="S144" s="225"/>
      <c r="T144" s="227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8" t="s">
        <v>85</v>
      </c>
      <c r="AT144" s="229" t="s">
        <v>76</v>
      </c>
      <c r="AU144" s="229" t="s">
        <v>85</v>
      </c>
      <c r="AY144" s="228" t="s">
        <v>133</v>
      </c>
      <c r="BK144" s="230">
        <f>SUM(BK145:BK148)</f>
        <v>0</v>
      </c>
    </row>
    <row r="145" s="2" customFormat="1" ht="16.5" customHeight="1">
      <c r="A145" s="35"/>
      <c r="B145" s="36"/>
      <c r="C145" s="233" t="s">
        <v>200</v>
      </c>
      <c r="D145" s="233" t="s">
        <v>135</v>
      </c>
      <c r="E145" s="234" t="s">
        <v>559</v>
      </c>
      <c r="F145" s="235" t="s">
        <v>560</v>
      </c>
      <c r="G145" s="236" t="s">
        <v>166</v>
      </c>
      <c r="H145" s="237">
        <v>12</v>
      </c>
      <c r="I145" s="238"/>
      <c r="J145" s="237">
        <f>ROUND(I145*H145,3)</f>
        <v>0</v>
      </c>
      <c r="K145" s="239"/>
      <c r="L145" s="41"/>
      <c r="M145" s="240" t="s">
        <v>1</v>
      </c>
      <c r="N145" s="241" t="s">
        <v>43</v>
      </c>
      <c r="O145" s="88"/>
      <c r="P145" s="242">
        <f>O145*H145</f>
        <v>0</v>
      </c>
      <c r="Q145" s="242">
        <v>0.027779999999999999</v>
      </c>
      <c r="R145" s="242">
        <f>Q145*H145</f>
        <v>0.33335999999999999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139</v>
      </c>
      <c r="AT145" s="244" t="s">
        <v>135</v>
      </c>
      <c r="AU145" s="244" t="s">
        <v>140</v>
      </c>
      <c r="AY145" s="14" t="s">
        <v>133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4" t="s">
        <v>140</v>
      </c>
      <c r="BK145" s="246">
        <f>ROUND(I145*H145,3)</f>
        <v>0</v>
      </c>
      <c r="BL145" s="14" t="s">
        <v>139</v>
      </c>
      <c r="BM145" s="244" t="s">
        <v>561</v>
      </c>
    </row>
    <row r="146" s="2" customFormat="1" ht="33" customHeight="1">
      <c r="A146" s="35"/>
      <c r="B146" s="36"/>
      <c r="C146" s="252" t="s">
        <v>258</v>
      </c>
      <c r="D146" s="252" t="s">
        <v>235</v>
      </c>
      <c r="E146" s="253" t="s">
        <v>562</v>
      </c>
      <c r="F146" s="254" t="s">
        <v>563</v>
      </c>
      <c r="G146" s="255" t="s">
        <v>166</v>
      </c>
      <c r="H146" s="256">
        <v>12.119999999999999</v>
      </c>
      <c r="I146" s="257"/>
      <c r="J146" s="256">
        <f>ROUND(I146*H146,3)</f>
        <v>0</v>
      </c>
      <c r="K146" s="258"/>
      <c r="L146" s="259"/>
      <c r="M146" s="260" t="s">
        <v>1</v>
      </c>
      <c r="N146" s="261" t="s">
        <v>43</v>
      </c>
      <c r="O146" s="88"/>
      <c r="P146" s="242">
        <f>O146*H146</f>
        <v>0</v>
      </c>
      <c r="Q146" s="242">
        <v>0.057000000000000002</v>
      </c>
      <c r="R146" s="242">
        <f>Q146*H146</f>
        <v>0.69084000000000001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168</v>
      </c>
      <c r="AT146" s="244" t="s">
        <v>235</v>
      </c>
      <c r="AU146" s="244" t="s">
        <v>140</v>
      </c>
      <c r="AY146" s="14" t="s">
        <v>133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4" t="s">
        <v>140</v>
      </c>
      <c r="BK146" s="246">
        <f>ROUND(I146*H146,3)</f>
        <v>0</v>
      </c>
      <c r="BL146" s="14" t="s">
        <v>139</v>
      </c>
      <c r="BM146" s="244" t="s">
        <v>564</v>
      </c>
    </row>
    <row r="147" s="2" customFormat="1" ht="21.75" customHeight="1">
      <c r="A147" s="35"/>
      <c r="B147" s="36"/>
      <c r="C147" s="233" t="s">
        <v>262</v>
      </c>
      <c r="D147" s="233" t="s">
        <v>135</v>
      </c>
      <c r="E147" s="234" t="s">
        <v>565</v>
      </c>
      <c r="F147" s="235" t="s">
        <v>566</v>
      </c>
      <c r="G147" s="236" t="s">
        <v>138</v>
      </c>
      <c r="H147" s="237">
        <v>2.8799999999999999</v>
      </c>
      <c r="I147" s="238"/>
      <c r="J147" s="237">
        <f>ROUND(I147*H147,3)</f>
        <v>0</v>
      </c>
      <c r="K147" s="239"/>
      <c r="L147" s="41"/>
      <c r="M147" s="240" t="s">
        <v>1</v>
      </c>
      <c r="N147" s="241" t="s">
        <v>43</v>
      </c>
      <c r="O147" s="88"/>
      <c r="P147" s="242">
        <f>O147*H147</f>
        <v>0</v>
      </c>
      <c r="Q147" s="242">
        <v>0.20907000000000001</v>
      </c>
      <c r="R147" s="242">
        <f>Q147*H147</f>
        <v>0.60212160000000003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139</v>
      </c>
      <c r="AT147" s="244" t="s">
        <v>135</v>
      </c>
      <c r="AU147" s="244" t="s">
        <v>140</v>
      </c>
      <c r="AY147" s="14" t="s">
        <v>133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4" t="s">
        <v>140</v>
      </c>
      <c r="BK147" s="246">
        <f>ROUND(I147*H147,3)</f>
        <v>0</v>
      </c>
      <c r="BL147" s="14" t="s">
        <v>139</v>
      </c>
      <c r="BM147" s="244" t="s">
        <v>567</v>
      </c>
    </row>
    <row r="148" s="2" customFormat="1" ht="33" customHeight="1">
      <c r="A148" s="35"/>
      <c r="B148" s="36"/>
      <c r="C148" s="233" t="s">
        <v>266</v>
      </c>
      <c r="D148" s="233" t="s">
        <v>135</v>
      </c>
      <c r="E148" s="234" t="s">
        <v>568</v>
      </c>
      <c r="F148" s="235" t="s">
        <v>569</v>
      </c>
      <c r="G148" s="236" t="s">
        <v>138</v>
      </c>
      <c r="H148" s="237">
        <v>84.280000000000001</v>
      </c>
      <c r="I148" s="238"/>
      <c r="J148" s="237">
        <f>ROUND(I148*H148,3)</f>
        <v>0</v>
      </c>
      <c r="K148" s="239"/>
      <c r="L148" s="41"/>
      <c r="M148" s="240" t="s">
        <v>1</v>
      </c>
      <c r="N148" s="241" t="s">
        <v>43</v>
      </c>
      <c r="O148" s="88"/>
      <c r="P148" s="242">
        <f>O148*H148</f>
        <v>0</v>
      </c>
      <c r="Q148" s="242">
        <v>0.37441000000000002</v>
      </c>
      <c r="R148" s="242">
        <f>Q148*H148</f>
        <v>31.555274800000003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139</v>
      </c>
      <c r="AT148" s="244" t="s">
        <v>135</v>
      </c>
      <c r="AU148" s="244" t="s">
        <v>140</v>
      </c>
      <c r="AY148" s="14" t="s">
        <v>133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4" t="s">
        <v>140</v>
      </c>
      <c r="BK148" s="246">
        <f>ROUND(I148*H148,3)</f>
        <v>0</v>
      </c>
      <c r="BL148" s="14" t="s">
        <v>139</v>
      </c>
      <c r="BM148" s="244" t="s">
        <v>570</v>
      </c>
    </row>
    <row r="149" s="12" customFormat="1" ht="22.8" customHeight="1">
      <c r="A149" s="12"/>
      <c r="B149" s="217"/>
      <c r="C149" s="218"/>
      <c r="D149" s="219" t="s">
        <v>76</v>
      </c>
      <c r="E149" s="231" t="s">
        <v>411</v>
      </c>
      <c r="F149" s="231" t="s">
        <v>412</v>
      </c>
      <c r="G149" s="218"/>
      <c r="H149" s="218"/>
      <c r="I149" s="221"/>
      <c r="J149" s="232">
        <f>BK149</f>
        <v>0</v>
      </c>
      <c r="K149" s="218"/>
      <c r="L149" s="223"/>
      <c r="M149" s="224"/>
      <c r="N149" s="225"/>
      <c r="O149" s="225"/>
      <c r="P149" s="226">
        <f>P150</f>
        <v>0</v>
      </c>
      <c r="Q149" s="225"/>
      <c r="R149" s="226">
        <f>R150</f>
        <v>0</v>
      </c>
      <c r="S149" s="225"/>
      <c r="T149" s="227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8" t="s">
        <v>85</v>
      </c>
      <c r="AT149" s="229" t="s">
        <v>76</v>
      </c>
      <c r="AU149" s="229" t="s">
        <v>85</v>
      </c>
      <c r="AY149" s="228" t="s">
        <v>133</v>
      </c>
      <c r="BK149" s="230">
        <f>BK150</f>
        <v>0</v>
      </c>
    </row>
    <row r="150" s="2" customFormat="1" ht="21.75" customHeight="1">
      <c r="A150" s="35"/>
      <c r="B150" s="36"/>
      <c r="C150" s="233" t="s">
        <v>7</v>
      </c>
      <c r="D150" s="233" t="s">
        <v>135</v>
      </c>
      <c r="E150" s="234" t="s">
        <v>571</v>
      </c>
      <c r="F150" s="235" t="s">
        <v>572</v>
      </c>
      <c r="G150" s="236" t="s">
        <v>178</v>
      </c>
      <c r="H150" s="237">
        <v>73.638000000000005</v>
      </c>
      <c r="I150" s="238"/>
      <c r="J150" s="237">
        <f>ROUND(I150*H150,3)</f>
        <v>0</v>
      </c>
      <c r="K150" s="239"/>
      <c r="L150" s="41"/>
      <c r="M150" s="240" t="s">
        <v>1</v>
      </c>
      <c r="N150" s="241" t="s">
        <v>43</v>
      </c>
      <c r="O150" s="88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139</v>
      </c>
      <c r="AT150" s="244" t="s">
        <v>135</v>
      </c>
      <c r="AU150" s="244" t="s">
        <v>140</v>
      </c>
      <c r="AY150" s="14" t="s">
        <v>133</v>
      </c>
      <c r="BE150" s="245">
        <f>IF(N150="základná",J150,0)</f>
        <v>0</v>
      </c>
      <c r="BF150" s="245">
        <f>IF(N150="znížená",J150,0)</f>
        <v>0</v>
      </c>
      <c r="BG150" s="245">
        <f>IF(N150="zákl. prenesená",J150,0)</f>
        <v>0</v>
      </c>
      <c r="BH150" s="245">
        <f>IF(N150="zníž. prenesená",J150,0)</f>
        <v>0</v>
      </c>
      <c r="BI150" s="245">
        <f>IF(N150="nulová",J150,0)</f>
        <v>0</v>
      </c>
      <c r="BJ150" s="14" t="s">
        <v>140</v>
      </c>
      <c r="BK150" s="246">
        <f>ROUND(I150*H150,3)</f>
        <v>0</v>
      </c>
      <c r="BL150" s="14" t="s">
        <v>139</v>
      </c>
      <c r="BM150" s="244" t="s">
        <v>573</v>
      </c>
    </row>
    <row r="151" s="12" customFormat="1" ht="25.92" customHeight="1">
      <c r="A151" s="12"/>
      <c r="B151" s="217"/>
      <c r="C151" s="218"/>
      <c r="D151" s="219" t="s">
        <v>76</v>
      </c>
      <c r="E151" s="220" t="s">
        <v>439</v>
      </c>
      <c r="F151" s="220" t="s">
        <v>440</v>
      </c>
      <c r="G151" s="218"/>
      <c r="H151" s="218"/>
      <c r="I151" s="221"/>
      <c r="J151" s="222">
        <f>BK151</f>
        <v>0</v>
      </c>
      <c r="K151" s="218"/>
      <c r="L151" s="223"/>
      <c r="M151" s="224"/>
      <c r="N151" s="225"/>
      <c r="O151" s="225"/>
      <c r="P151" s="226">
        <f>P152</f>
        <v>0</v>
      </c>
      <c r="Q151" s="225"/>
      <c r="R151" s="226">
        <f>R152</f>
        <v>0.14327600000000001</v>
      </c>
      <c r="S151" s="225"/>
      <c r="T151" s="227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8" t="s">
        <v>140</v>
      </c>
      <c r="AT151" s="229" t="s">
        <v>76</v>
      </c>
      <c r="AU151" s="229" t="s">
        <v>77</v>
      </c>
      <c r="AY151" s="228" t="s">
        <v>133</v>
      </c>
      <c r="BK151" s="230">
        <f>BK152</f>
        <v>0</v>
      </c>
    </row>
    <row r="152" s="12" customFormat="1" ht="22.8" customHeight="1">
      <c r="A152" s="12"/>
      <c r="B152" s="217"/>
      <c r="C152" s="218"/>
      <c r="D152" s="219" t="s">
        <v>76</v>
      </c>
      <c r="E152" s="231" t="s">
        <v>574</v>
      </c>
      <c r="F152" s="231" t="s">
        <v>575</v>
      </c>
      <c r="G152" s="218"/>
      <c r="H152" s="218"/>
      <c r="I152" s="221"/>
      <c r="J152" s="232">
        <f>BK152</f>
        <v>0</v>
      </c>
      <c r="K152" s="218"/>
      <c r="L152" s="223"/>
      <c r="M152" s="224"/>
      <c r="N152" s="225"/>
      <c r="O152" s="225"/>
      <c r="P152" s="226">
        <f>SUM(P153:P155)</f>
        <v>0</v>
      </c>
      <c r="Q152" s="225"/>
      <c r="R152" s="226">
        <f>SUM(R153:R155)</f>
        <v>0.14327600000000001</v>
      </c>
      <c r="S152" s="225"/>
      <c r="T152" s="227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8" t="s">
        <v>140</v>
      </c>
      <c r="AT152" s="229" t="s">
        <v>76</v>
      </c>
      <c r="AU152" s="229" t="s">
        <v>85</v>
      </c>
      <c r="AY152" s="228" t="s">
        <v>133</v>
      </c>
      <c r="BK152" s="230">
        <f>SUM(BK153:BK155)</f>
        <v>0</v>
      </c>
    </row>
    <row r="153" s="2" customFormat="1" ht="21.75" customHeight="1">
      <c r="A153" s="35"/>
      <c r="B153" s="36"/>
      <c r="C153" s="233" t="s">
        <v>274</v>
      </c>
      <c r="D153" s="233" t="s">
        <v>135</v>
      </c>
      <c r="E153" s="234" t="s">
        <v>576</v>
      </c>
      <c r="F153" s="235" t="s">
        <v>577</v>
      </c>
      <c r="G153" s="236" t="s">
        <v>138</v>
      </c>
      <c r="H153" s="237">
        <v>60.200000000000003</v>
      </c>
      <c r="I153" s="238"/>
      <c r="J153" s="237">
        <f>ROUND(I153*H153,3)</f>
        <v>0</v>
      </c>
      <c r="K153" s="239"/>
      <c r="L153" s="41"/>
      <c r="M153" s="240" t="s">
        <v>1</v>
      </c>
      <c r="N153" s="241" t="s">
        <v>43</v>
      </c>
      <c r="O153" s="88"/>
      <c r="P153" s="242">
        <f>O153*H153</f>
        <v>0</v>
      </c>
      <c r="Q153" s="242">
        <v>8.0000000000000007E-05</v>
      </c>
      <c r="R153" s="242">
        <f>Q153*H153</f>
        <v>0.0048160000000000008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200</v>
      </c>
      <c r="AT153" s="244" t="s">
        <v>135</v>
      </c>
      <c r="AU153" s="244" t="s">
        <v>140</v>
      </c>
      <c r="AY153" s="14" t="s">
        <v>133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4" t="s">
        <v>140</v>
      </c>
      <c r="BK153" s="246">
        <f>ROUND(I153*H153,3)</f>
        <v>0</v>
      </c>
      <c r="BL153" s="14" t="s">
        <v>200</v>
      </c>
      <c r="BM153" s="244" t="s">
        <v>578</v>
      </c>
    </row>
    <row r="154" s="2" customFormat="1" ht="33" customHeight="1">
      <c r="A154" s="35"/>
      <c r="B154" s="36"/>
      <c r="C154" s="252" t="s">
        <v>278</v>
      </c>
      <c r="D154" s="252" t="s">
        <v>235</v>
      </c>
      <c r="E154" s="253" t="s">
        <v>579</v>
      </c>
      <c r="F154" s="254" t="s">
        <v>580</v>
      </c>
      <c r="G154" s="255" t="s">
        <v>138</v>
      </c>
      <c r="H154" s="256">
        <v>69.230000000000004</v>
      </c>
      <c r="I154" s="257"/>
      <c r="J154" s="256">
        <f>ROUND(I154*H154,3)</f>
        <v>0</v>
      </c>
      <c r="K154" s="258"/>
      <c r="L154" s="259"/>
      <c r="M154" s="260" t="s">
        <v>1</v>
      </c>
      <c r="N154" s="261" t="s">
        <v>43</v>
      </c>
      <c r="O154" s="88"/>
      <c r="P154" s="242">
        <f>O154*H154</f>
        <v>0</v>
      </c>
      <c r="Q154" s="242">
        <v>0.002</v>
      </c>
      <c r="R154" s="242">
        <f>Q154*H154</f>
        <v>0.13846</v>
      </c>
      <c r="S154" s="242">
        <v>0</v>
      </c>
      <c r="T154" s="24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319</v>
      </c>
      <c r="AT154" s="244" t="s">
        <v>235</v>
      </c>
      <c r="AU154" s="244" t="s">
        <v>140</v>
      </c>
      <c r="AY154" s="14" t="s">
        <v>133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4" t="s">
        <v>140</v>
      </c>
      <c r="BK154" s="246">
        <f>ROUND(I154*H154,3)</f>
        <v>0</v>
      </c>
      <c r="BL154" s="14" t="s">
        <v>200</v>
      </c>
      <c r="BM154" s="244" t="s">
        <v>581</v>
      </c>
    </row>
    <row r="155" s="2" customFormat="1" ht="21.75" customHeight="1">
      <c r="A155" s="35"/>
      <c r="B155" s="36"/>
      <c r="C155" s="233" t="s">
        <v>282</v>
      </c>
      <c r="D155" s="233" t="s">
        <v>135</v>
      </c>
      <c r="E155" s="234" t="s">
        <v>582</v>
      </c>
      <c r="F155" s="235" t="s">
        <v>583</v>
      </c>
      <c r="G155" s="236" t="s">
        <v>482</v>
      </c>
      <c r="H155" s="238"/>
      <c r="I155" s="238"/>
      <c r="J155" s="237">
        <f>ROUND(I155*H155,3)</f>
        <v>0</v>
      </c>
      <c r="K155" s="239"/>
      <c r="L155" s="41"/>
      <c r="M155" s="247" t="s">
        <v>1</v>
      </c>
      <c r="N155" s="248" t="s">
        <v>43</v>
      </c>
      <c r="O155" s="249"/>
      <c r="P155" s="250">
        <f>O155*H155</f>
        <v>0</v>
      </c>
      <c r="Q155" s="250">
        <v>0</v>
      </c>
      <c r="R155" s="250">
        <f>Q155*H155</f>
        <v>0</v>
      </c>
      <c r="S155" s="250">
        <v>0</v>
      </c>
      <c r="T155" s="25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200</v>
      </c>
      <c r="AT155" s="244" t="s">
        <v>135</v>
      </c>
      <c r="AU155" s="244" t="s">
        <v>140</v>
      </c>
      <c r="AY155" s="14" t="s">
        <v>133</v>
      </c>
      <c r="BE155" s="245">
        <f>IF(N155="základná",J155,0)</f>
        <v>0</v>
      </c>
      <c r="BF155" s="245">
        <f>IF(N155="znížená",J155,0)</f>
        <v>0</v>
      </c>
      <c r="BG155" s="245">
        <f>IF(N155="zákl. prenesená",J155,0)</f>
        <v>0</v>
      </c>
      <c r="BH155" s="245">
        <f>IF(N155="zníž. prenesená",J155,0)</f>
        <v>0</v>
      </c>
      <c r="BI155" s="245">
        <f>IF(N155="nulová",J155,0)</f>
        <v>0</v>
      </c>
      <c r="BJ155" s="14" t="s">
        <v>140</v>
      </c>
      <c r="BK155" s="246">
        <f>ROUND(I155*H155,3)</f>
        <v>0</v>
      </c>
      <c r="BL155" s="14" t="s">
        <v>200</v>
      </c>
      <c r="BM155" s="244" t="s">
        <v>584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180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rQ2tSzfu1ILiaR7C6L4F1QjzNEGtjgEl3mWfcq4i+/okRxiVV+EiYATJwxy4B1wCgaq+gjiufZ/AndtQL6e47g==" hashValue="PlthqWi+r6tTrOcxSKS/mjpzv7g7XRUnQNF3PlLi3BRFn1z2GSGBprv8A5GHo+X65Fa53eZIDwlKR/jXMDQLpA==" algorithmName="SHA-512" password="CC35"/>
  <autoFilter ref="C123:K15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77</v>
      </c>
    </row>
    <row r="4" s="1" customFormat="1" ht="24.96" customHeight="1">
      <c r="B4" s="17"/>
      <c r="D4" s="137" t="s">
        <v>108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Revitalizácia vnútrobloku vedľa hotela Magnus, Trenčín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109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585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12.5.2020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29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25</v>
      </c>
      <c r="J21" s="143" t="s">
        <v>31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35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ROUND((SUM(BE118:BE168)),  2)</f>
        <v>0</v>
      </c>
      <c r="G33" s="35"/>
      <c r="H33" s="35"/>
      <c r="I33" s="159">
        <v>0.20000000000000001</v>
      </c>
      <c r="J33" s="158">
        <f>ROUND(((SUM(BE118:BE168))*I33),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43</v>
      </c>
      <c r="F34" s="158">
        <f>ROUND((SUM(BF118:BF168)),  2)</f>
        <v>0</v>
      </c>
      <c r="G34" s="35"/>
      <c r="H34" s="35"/>
      <c r="I34" s="159">
        <v>0.20000000000000001</v>
      </c>
      <c r="J34" s="158">
        <f>ROUND(((SUM(BF118:BF168))*I34),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ROUND((SUM(BG118:BG168)),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ROUND((SUM(BH118:BH168)),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ROUND((SUM(BI118:BI168)),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Revitalizácia vnútrobloku vedľa hotela Magnus, Trenčín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006 - Hracie prvky a parkový mobiliár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Trenčín</v>
      </c>
      <c r="G89" s="37"/>
      <c r="H89" s="37"/>
      <c r="I89" s="144" t="s">
        <v>20</v>
      </c>
      <c r="J89" s="76" t="str">
        <f>IF(J12="","",J12)</f>
        <v>12.5.2020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22</v>
      </c>
      <c r="D91" s="37"/>
      <c r="E91" s="37"/>
      <c r="F91" s="24" t="str">
        <f>E15</f>
        <v xml:space="preserve"> </v>
      </c>
      <c r="G91" s="37"/>
      <c r="H91" s="37"/>
      <c r="I91" s="144" t="s">
        <v>28</v>
      </c>
      <c r="J91" s="33" t="str">
        <f>E21</f>
        <v>3D PARTNERS,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Ing. Martin TOMÁŠ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112</v>
      </c>
      <c r="D94" s="186"/>
      <c r="E94" s="186"/>
      <c r="F94" s="186"/>
      <c r="G94" s="186"/>
      <c r="H94" s="186"/>
      <c r="I94" s="187"/>
      <c r="J94" s="188" t="s">
        <v>113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114</v>
      </c>
      <c r="D96" s="37"/>
      <c r="E96" s="37"/>
      <c r="F96" s="37"/>
      <c r="G96" s="37"/>
      <c r="H96" s="37"/>
      <c r="I96" s="141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90"/>
      <c r="C97" s="191"/>
      <c r="D97" s="192" t="s">
        <v>586</v>
      </c>
      <c r="E97" s="193"/>
      <c r="F97" s="193"/>
      <c r="G97" s="193"/>
      <c r="H97" s="193"/>
      <c r="I97" s="194"/>
      <c r="J97" s="195">
        <f>J119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0"/>
      <c r="C98" s="191"/>
      <c r="D98" s="192" t="s">
        <v>587</v>
      </c>
      <c r="E98" s="193"/>
      <c r="F98" s="193"/>
      <c r="G98" s="193"/>
      <c r="H98" s="193"/>
      <c r="I98" s="194"/>
      <c r="J98" s="195">
        <f>J135</f>
        <v>0</v>
      </c>
      <c r="K98" s="191"/>
      <c r="L98" s="19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141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180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183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119</v>
      </c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14</v>
      </c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4" t="str">
        <f>E7</f>
        <v>Revitalizácia vnútrobloku vedľa hotela Magnus, Trenčín</v>
      </c>
      <c r="F108" s="29"/>
      <c r="G108" s="29"/>
      <c r="H108" s="29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109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006 - Hracie prvky a parkový mobiliár</v>
      </c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18</v>
      </c>
      <c r="D112" s="37"/>
      <c r="E112" s="37"/>
      <c r="F112" s="24" t="str">
        <f>F12</f>
        <v>Trenčín</v>
      </c>
      <c r="G112" s="37"/>
      <c r="H112" s="37"/>
      <c r="I112" s="144" t="s">
        <v>20</v>
      </c>
      <c r="J112" s="76" t="str">
        <f>IF(J12="","",J12)</f>
        <v>12.5.2020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5.65" customHeight="1">
      <c r="A114" s="35"/>
      <c r="B114" s="36"/>
      <c r="C114" s="29" t="s">
        <v>22</v>
      </c>
      <c r="D114" s="37"/>
      <c r="E114" s="37"/>
      <c r="F114" s="24" t="str">
        <f>E15</f>
        <v xml:space="preserve"> </v>
      </c>
      <c r="G114" s="37"/>
      <c r="H114" s="37"/>
      <c r="I114" s="144" t="s">
        <v>28</v>
      </c>
      <c r="J114" s="33" t="str">
        <f>E21</f>
        <v>3D PARTNERS, s.r.o.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26</v>
      </c>
      <c r="D115" s="37"/>
      <c r="E115" s="37"/>
      <c r="F115" s="24" t="str">
        <f>IF(E18="","",E18)</f>
        <v>Vyplň údaj</v>
      </c>
      <c r="G115" s="37"/>
      <c r="H115" s="37"/>
      <c r="I115" s="144" t="s">
        <v>34</v>
      </c>
      <c r="J115" s="33" t="str">
        <f>E24</f>
        <v>Ing. Martin TOMÁŠ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204"/>
      <c r="B117" s="205"/>
      <c r="C117" s="206" t="s">
        <v>120</v>
      </c>
      <c r="D117" s="207" t="s">
        <v>62</v>
      </c>
      <c r="E117" s="207" t="s">
        <v>58</v>
      </c>
      <c r="F117" s="207" t="s">
        <v>59</v>
      </c>
      <c r="G117" s="207" t="s">
        <v>121</v>
      </c>
      <c r="H117" s="207" t="s">
        <v>122</v>
      </c>
      <c r="I117" s="208" t="s">
        <v>123</v>
      </c>
      <c r="J117" s="209" t="s">
        <v>113</v>
      </c>
      <c r="K117" s="210" t="s">
        <v>124</v>
      </c>
      <c r="L117" s="211"/>
      <c r="M117" s="97" t="s">
        <v>1</v>
      </c>
      <c r="N117" s="98" t="s">
        <v>41</v>
      </c>
      <c r="O117" s="98" t="s">
        <v>125</v>
      </c>
      <c r="P117" s="98" t="s">
        <v>126</v>
      </c>
      <c r="Q117" s="98" t="s">
        <v>127</v>
      </c>
      <c r="R117" s="98" t="s">
        <v>128</v>
      </c>
      <c r="S117" s="98" t="s">
        <v>129</v>
      </c>
      <c r="T117" s="99" t="s">
        <v>130</v>
      </c>
      <c r="U117" s="204"/>
      <c r="V117" s="204"/>
      <c r="W117" s="204"/>
      <c r="X117" s="204"/>
      <c r="Y117" s="204"/>
      <c r="Z117" s="204"/>
      <c r="AA117" s="204"/>
      <c r="AB117" s="204"/>
      <c r="AC117" s="204"/>
      <c r="AD117" s="204"/>
      <c r="AE117" s="204"/>
    </row>
    <row r="118" s="2" customFormat="1" ht="22.8" customHeight="1">
      <c r="A118" s="35"/>
      <c r="B118" s="36"/>
      <c r="C118" s="104" t="s">
        <v>114</v>
      </c>
      <c r="D118" s="37"/>
      <c r="E118" s="37"/>
      <c r="F118" s="37"/>
      <c r="G118" s="37"/>
      <c r="H118" s="37"/>
      <c r="I118" s="141"/>
      <c r="J118" s="212">
        <f>BK118</f>
        <v>0</v>
      </c>
      <c r="K118" s="37"/>
      <c r="L118" s="41"/>
      <c r="M118" s="100"/>
      <c r="N118" s="213"/>
      <c r="O118" s="101"/>
      <c r="P118" s="214">
        <f>P119+P135</f>
        <v>0</v>
      </c>
      <c r="Q118" s="101"/>
      <c r="R118" s="214">
        <f>R119+R135</f>
        <v>0</v>
      </c>
      <c r="S118" s="101"/>
      <c r="T118" s="215">
        <f>T119+T135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76</v>
      </c>
      <c r="AU118" s="14" t="s">
        <v>115</v>
      </c>
      <c r="BK118" s="216">
        <f>BK119+BK135</f>
        <v>0</v>
      </c>
    </row>
    <row r="119" s="12" customFormat="1" ht="25.92" customHeight="1">
      <c r="A119" s="12"/>
      <c r="B119" s="217"/>
      <c r="C119" s="218"/>
      <c r="D119" s="219" t="s">
        <v>76</v>
      </c>
      <c r="E119" s="220" t="s">
        <v>85</v>
      </c>
      <c r="F119" s="220" t="s">
        <v>588</v>
      </c>
      <c r="G119" s="218"/>
      <c r="H119" s="218"/>
      <c r="I119" s="221"/>
      <c r="J119" s="222">
        <f>BK119</f>
        <v>0</v>
      </c>
      <c r="K119" s="218"/>
      <c r="L119" s="223"/>
      <c r="M119" s="224"/>
      <c r="N119" s="225"/>
      <c r="O119" s="225"/>
      <c r="P119" s="226">
        <f>SUM(P120:P134)</f>
        <v>0</v>
      </c>
      <c r="Q119" s="225"/>
      <c r="R119" s="226">
        <f>SUM(R120:R134)</f>
        <v>0</v>
      </c>
      <c r="S119" s="225"/>
      <c r="T119" s="227">
        <f>SUM(T120:T134)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8" t="s">
        <v>85</v>
      </c>
      <c r="AT119" s="229" t="s">
        <v>76</v>
      </c>
      <c r="AU119" s="229" t="s">
        <v>77</v>
      </c>
      <c r="AY119" s="228" t="s">
        <v>133</v>
      </c>
      <c r="BK119" s="230">
        <f>SUM(BK120:BK134)</f>
        <v>0</v>
      </c>
    </row>
    <row r="120" s="2" customFormat="1" ht="33" customHeight="1">
      <c r="A120" s="35"/>
      <c r="B120" s="36"/>
      <c r="C120" s="252" t="s">
        <v>85</v>
      </c>
      <c r="D120" s="252" t="s">
        <v>235</v>
      </c>
      <c r="E120" s="253" t="s">
        <v>589</v>
      </c>
      <c r="F120" s="254" t="s">
        <v>590</v>
      </c>
      <c r="G120" s="255" t="s">
        <v>166</v>
      </c>
      <c r="H120" s="256">
        <v>1</v>
      </c>
      <c r="I120" s="257"/>
      <c r="J120" s="256">
        <f>ROUND(I120*H120,3)</f>
        <v>0</v>
      </c>
      <c r="K120" s="258"/>
      <c r="L120" s="259"/>
      <c r="M120" s="260" t="s">
        <v>1</v>
      </c>
      <c r="N120" s="261" t="s">
        <v>43</v>
      </c>
      <c r="O120" s="88"/>
      <c r="P120" s="242">
        <f>O120*H120</f>
        <v>0</v>
      </c>
      <c r="Q120" s="242">
        <v>0</v>
      </c>
      <c r="R120" s="242">
        <f>Q120*H120</f>
        <v>0</v>
      </c>
      <c r="S120" s="242">
        <v>0</v>
      </c>
      <c r="T120" s="24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44" t="s">
        <v>168</v>
      </c>
      <c r="AT120" s="244" t="s">
        <v>235</v>
      </c>
      <c r="AU120" s="244" t="s">
        <v>85</v>
      </c>
      <c r="AY120" s="14" t="s">
        <v>133</v>
      </c>
      <c r="BE120" s="245">
        <f>IF(N120="základná",J120,0)</f>
        <v>0</v>
      </c>
      <c r="BF120" s="245">
        <f>IF(N120="znížená",J120,0)</f>
        <v>0</v>
      </c>
      <c r="BG120" s="245">
        <f>IF(N120="zákl. prenesená",J120,0)</f>
        <v>0</v>
      </c>
      <c r="BH120" s="245">
        <f>IF(N120="zníž. prenesená",J120,0)</f>
        <v>0</v>
      </c>
      <c r="BI120" s="245">
        <f>IF(N120="nulová",J120,0)</f>
        <v>0</v>
      </c>
      <c r="BJ120" s="14" t="s">
        <v>140</v>
      </c>
      <c r="BK120" s="246">
        <f>ROUND(I120*H120,3)</f>
        <v>0</v>
      </c>
      <c r="BL120" s="14" t="s">
        <v>139</v>
      </c>
      <c r="BM120" s="244" t="s">
        <v>591</v>
      </c>
    </row>
    <row r="121" s="2" customFormat="1" ht="33" customHeight="1">
      <c r="A121" s="35"/>
      <c r="B121" s="36"/>
      <c r="C121" s="252" t="s">
        <v>140</v>
      </c>
      <c r="D121" s="252" t="s">
        <v>235</v>
      </c>
      <c r="E121" s="253" t="s">
        <v>592</v>
      </c>
      <c r="F121" s="254" t="s">
        <v>593</v>
      </c>
      <c r="G121" s="255" t="s">
        <v>166</v>
      </c>
      <c r="H121" s="256">
        <v>1</v>
      </c>
      <c r="I121" s="257"/>
      <c r="J121" s="256">
        <f>ROUND(I121*H121,3)</f>
        <v>0</v>
      </c>
      <c r="K121" s="258"/>
      <c r="L121" s="259"/>
      <c r="M121" s="260" t="s">
        <v>1</v>
      </c>
      <c r="N121" s="261" t="s">
        <v>43</v>
      </c>
      <c r="O121" s="88"/>
      <c r="P121" s="242">
        <f>O121*H121</f>
        <v>0</v>
      </c>
      <c r="Q121" s="242">
        <v>0</v>
      </c>
      <c r="R121" s="242">
        <f>Q121*H121</f>
        <v>0</v>
      </c>
      <c r="S121" s="242">
        <v>0</v>
      </c>
      <c r="T121" s="24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44" t="s">
        <v>168</v>
      </c>
      <c r="AT121" s="244" t="s">
        <v>235</v>
      </c>
      <c r="AU121" s="244" t="s">
        <v>85</v>
      </c>
      <c r="AY121" s="14" t="s">
        <v>133</v>
      </c>
      <c r="BE121" s="245">
        <f>IF(N121="základná",J121,0)</f>
        <v>0</v>
      </c>
      <c r="BF121" s="245">
        <f>IF(N121="znížená",J121,0)</f>
        <v>0</v>
      </c>
      <c r="BG121" s="245">
        <f>IF(N121="zákl. prenesená",J121,0)</f>
        <v>0</v>
      </c>
      <c r="BH121" s="245">
        <f>IF(N121="zníž. prenesená",J121,0)</f>
        <v>0</v>
      </c>
      <c r="BI121" s="245">
        <f>IF(N121="nulová",J121,0)</f>
        <v>0</v>
      </c>
      <c r="BJ121" s="14" t="s">
        <v>140</v>
      </c>
      <c r="BK121" s="246">
        <f>ROUND(I121*H121,3)</f>
        <v>0</v>
      </c>
      <c r="BL121" s="14" t="s">
        <v>139</v>
      </c>
      <c r="BM121" s="244" t="s">
        <v>594</v>
      </c>
    </row>
    <row r="122" s="2" customFormat="1" ht="33" customHeight="1">
      <c r="A122" s="35"/>
      <c r="B122" s="36"/>
      <c r="C122" s="252" t="s">
        <v>145</v>
      </c>
      <c r="D122" s="252" t="s">
        <v>235</v>
      </c>
      <c r="E122" s="253" t="s">
        <v>595</v>
      </c>
      <c r="F122" s="254" t="s">
        <v>596</v>
      </c>
      <c r="G122" s="255" t="s">
        <v>166</v>
      </c>
      <c r="H122" s="256">
        <v>1</v>
      </c>
      <c r="I122" s="257"/>
      <c r="J122" s="256">
        <f>ROUND(I122*H122,3)</f>
        <v>0</v>
      </c>
      <c r="K122" s="258"/>
      <c r="L122" s="259"/>
      <c r="M122" s="260" t="s">
        <v>1</v>
      </c>
      <c r="N122" s="261" t="s">
        <v>43</v>
      </c>
      <c r="O122" s="88"/>
      <c r="P122" s="242">
        <f>O122*H122</f>
        <v>0</v>
      </c>
      <c r="Q122" s="242">
        <v>0</v>
      </c>
      <c r="R122" s="242">
        <f>Q122*H122</f>
        <v>0</v>
      </c>
      <c r="S122" s="242">
        <v>0</v>
      </c>
      <c r="T122" s="24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4" t="s">
        <v>168</v>
      </c>
      <c r="AT122" s="244" t="s">
        <v>235</v>
      </c>
      <c r="AU122" s="244" t="s">
        <v>85</v>
      </c>
      <c r="AY122" s="14" t="s">
        <v>133</v>
      </c>
      <c r="BE122" s="245">
        <f>IF(N122="základná",J122,0)</f>
        <v>0</v>
      </c>
      <c r="BF122" s="245">
        <f>IF(N122="znížená",J122,0)</f>
        <v>0</v>
      </c>
      <c r="BG122" s="245">
        <f>IF(N122="zákl. prenesená",J122,0)</f>
        <v>0</v>
      </c>
      <c r="BH122" s="245">
        <f>IF(N122="zníž. prenesená",J122,0)</f>
        <v>0</v>
      </c>
      <c r="BI122" s="245">
        <f>IF(N122="nulová",J122,0)</f>
        <v>0</v>
      </c>
      <c r="BJ122" s="14" t="s">
        <v>140</v>
      </c>
      <c r="BK122" s="246">
        <f>ROUND(I122*H122,3)</f>
        <v>0</v>
      </c>
      <c r="BL122" s="14" t="s">
        <v>139</v>
      </c>
      <c r="BM122" s="244" t="s">
        <v>597</v>
      </c>
    </row>
    <row r="123" s="2" customFormat="1" ht="33" customHeight="1">
      <c r="A123" s="35"/>
      <c r="B123" s="36"/>
      <c r="C123" s="252" t="s">
        <v>139</v>
      </c>
      <c r="D123" s="252" t="s">
        <v>235</v>
      </c>
      <c r="E123" s="253" t="s">
        <v>598</v>
      </c>
      <c r="F123" s="254" t="s">
        <v>599</v>
      </c>
      <c r="G123" s="255" t="s">
        <v>166</v>
      </c>
      <c r="H123" s="256">
        <v>1</v>
      </c>
      <c r="I123" s="257"/>
      <c r="J123" s="256">
        <f>ROUND(I123*H123,3)</f>
        <v>0</v>
      </c>
      <c r="K123" s="258"/>
      <c r="L123" s="259"/>
      <c r="M123" s="260" t="s">
        <v>1</v>
      </c>
      <c r="N123" s="261" t="s">
        <v>43</v>
      </c>
      <c r="O123" s="88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4" t="s">
        <v>168</v>
      </c>
      <c r="AT123" s="244" t="s">
        <v>235</v>
      </c>
      <c r="AU123" s="244" t="s">
        <v>85</v>
      </c>
      <c r="AY123" s="14" t="s">
        <v>133</v>
      </c>
      <c r="BE123" s="245">
        <f>IF(N123="základná",J123,0)</f>
        <v>0</v>
      </c>
      <c r="BF123" s="245">
        <f>IF(N123="znížená",J123,0)</f>
        <v>0</v>
      </c>
      <c r="BG123" s="245">
        <f>IF(N123="zákl. prenesená",J123,0)</f>
        <v>0</v>
      </c>
      <c r="BH123" s="245">
        <f>IF(N123="zníž. prenesená",J123,0)</f>
        <v>0</v>
      </c>
      <c r="BI123" s="245">
        <f>IF(N123="nulová",J123,0)</f>
        <v>0</v>
      </c>
      <c r="BJ123" s="14" t="s">
        <v>140</v>
      </c>
      <c r="BK123" s="246">
        <f>ROUND(I123*H123,3)</f>
        <v>0</v>
      </c>
      <c r="BL123" s="14" t="s">
        <v>139</v>
      </c>
      <c r="BM123" s="244" t="s">
        <v>600</v>
      </c>
    </row>
    <row r="124" s="2" customFormat="1" ht="33" customHeight="1">
      <c r="A124" s="35"/>
      <c r="B124" s="36"/>
      <c r="C124" s="252" t="s">
        <v>154</v>
      </c>
      <c r="D124" s="252" t="s">
        <v>235</v>
      </c>
      <c r="E124" s="253" t="s">
        <v>601</v>
      </c>
      <c r="F124" s="254" t="s">
        <v>602</v>
      </c>
      <c r="G124" s="255" t="s">
        <v>166</v>
      </c>
      <c r="H124" s="256">
        <v>1</v>
      </c>
      <c r="I124" s="257"/>
      <c r="J124" s="256">
        <f>ROUND(I124*H124,3)</f>
        <v>0</v>
      </c>
      <c r="K124" s="258"/>
      <c r="L124" s="259"/>
      <c r="M124" s="260" t="s">
        <v>1</v>
      </c>
      <c r="N124" s="261" t="s">
        <v>43</v>
      </c>
      <c r="O124" s="88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4" t="s">
        <v>168</v>
      </c>
      <c r="AT124" s="244" t="s">
        <v>235</v>
      </c>
      <c r="AU124" s="244" t="s">
        <v>85</v>
      </c>
      <c r="AY124" s="14" t="s">
        <v>133</v>
      </c>
      <c r="BE124" s="245">
        <f>IF(N124="základná",J124,0)</f>
        <v>0</v>
      </c>
      <c r="BF124" s="245">
        <f>IF(N124="znížená",J124,0)</f>
        <v>0</v>
      </c>
      <c r="BG124" s="245">
        <f>IF(N124="zákl. prenesená",J124,0)</f>
        <v>0</v>
      </c>
      <c r="BH124" s="245">
        <f>IF(N124="zníž. prenesená",J124,0)</f>
        <v>0</v>
      </c>
      <c r="BI124" s="245">
        <f>IF(N124="nulová",J124,0)</f>
        <v>0</v>
      </c>
      <c r="BJ124" s="14" t="s">
        <v>140</v>
      </c>
      <c r="BK124" s="246">
        <f>ROUND(I124*H124,3)</f>
        <v>0</v>
      </c>
      <c r="BL124" s="14" t="s">
        <v>139</v>
      </c>
      <c r="BM124" s="244" t="s">
        <v>603</v>
      </c>
    </row>
    <row r="125" s="2" customFormat="1" ht="33" customHeight="1">
      <c r="A125" s="35"/>
      <c r="B125" s="36"/>
      <c r="C125" s="252" t="s">
        <v>159</v>
      </c>
      <c r="D125" s="252" t="s">
        <v>235</v>
      </c>
      <c r="E125" s="253" t="s">
        <v>604</v>
      </c>
      <c r="F125" s="254" t="s">
        <v>605</v>
      </c>
      <c r="G125" s="255" t="s">
        <v>166</v>
      </c>
      <c r="H125" s="256">
        <v>1</v>
      </c>
      <c r="I125" s="257"/>
      <c r="J125" s="256">
        <f>ROUND(I125*H125,3)</f>
        <v>0</v>
      </c>
      <c r="K125" s="258"/>
      <c r="L125" s="259"/>
      <c r="M125" s="260" t="s">
        <v>1</v>
      </c>
      <c r="N125" s="261" t="s">
        <v>43</v>
      </c>
      <c r="O125" s="88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4" t="s">
        <v>168</v>
      </c>
      <c r="AT125" s="244" t="s">
        <v>235</v>
      </c>
      <c r="AU125" s="244" t="s">
        <v>85</v>
      </c>
      <c r="AY125" s="14" t="s">
        <v>133</v>
      </c>
      <c r="BE125" s="245">
        <f>IF(N125="základná",J125,0)</f>
        <v>0</v>
      </c>
      <c r="BF125" s="245">
        <f>IF(N125="znížená",J125,0)</f>
        <v>0</v>
      </c>
      <c r="BG125" s="245">
        <f>IF(N125="zákl. prenesená",J125,0)</f>
        <v>0</v>
      </c>
      <c r="BH125" s="245">
        <f>IF(N125="zníž. prenesená",J125,0)</f>
        <v>0</v>
      </c>
      <c r="BI125" s="245">
        <f>IF(N125="nulová",J125,0)</f>
        <v>0</v>
      </c>
      <c r="BJ125" s="14" t="s">
        <v>140</v>
      </c>
      <c r="BK125" s="246">
        <f>ROUND(I125*H125,3)</f>
        <v>0</v>
      </c>
      <c r="BL125" s="14" t="s">
        <v>139</v>
      </c>
      <c r="BM125" s="244" t="s">
        <v>606</v>
      </c>
    </row>
    <row r="126" s="2" customFormat="1" ht="33" customHeight="1">
      <c r="A126" s="35"/>
      <c r="B126" s="36"/>
      <c r="C126" s="252" t="s">
        <v>163</v>
      </c>
      <c r="D126" s="252" t="s">
        <v>235</v>
      </c>
      <c r="E126" s="253" t="s">
        <v>607</v>
      </c>
      <c r="F126" s="254" t="s">
        <v>608</v>
      </c>
      <c r="G126" s="255" t="s">
        <v>166</v>
      </c>
      <c r="H126" s="256">
        <v>1</v>
      </c>
      <c r="I126" s="257"/>
      <c r="J126" s="256">
        <f>ROUND(I126*H126,3)</f>
        <v>0</v>
      </c>
      <c r="K126" s="258"/>
      <c r="L126" s="259"/>
      <c r="M126" s="260" t="s">
        <v>1</v>
      </c>
      <c r="N126" s="261" t="s">
        <v>43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168</v>
      </c>
      <c r="AT126" s="244" t="s">
        <v>235</v>
      </c>
      <c r="AU126" s="244" t="s">
        <v>85</v>
      </c>
      <c r="AY126" s="14" t="s">
        <v>133</v>
      </c>
      <c r="BE126" s="245">
        <f>IF(N126="základná",J126,0)</f>
        <v>0</v>
      </c>
      <c r="BF126" s="245">
        <f>IF(N126="znížená",J126,0)</f>
        <v>0</v>
      </c>
      <c r="BG126" s="245">
        <f>IF(N126="zákl. prenesená",J126,0)</f>
        <v>0</v>
      </c>
      <c r="BH126" s="245">
        <f>IF(N126="zníž. prenesená",J126,0)</f>
        <v>0</v>
      </c>
      <c r="BI126" s="245">
        <f>IF(N126="nulová",J126,0)</f>
        <v>0</v>
      </c>
      <c r="BJ126" s="14" t="s">
        <v>140</v>
      </c>
      <c r="BK126" s="246">
        <f>ROUND(I126*H126,3)</f>
        <v>0</v>
      </c>
      <c r="BL126" s="14" t="s">
        <v>139</v>
      </c>
      <c r="BM126" s="244" t="s">
        <v>609</v>
      </c>
    </row>
    <row r="127" s="2" customFormat="1" ht="55.5" customHeight="1">
      <c r="A127" s="35"/>
      <c r="B127" s="36"/>
      <c r="C127" s="252" t="s">
        <v>168</v>
      </c>
      <c r="D127" s="252" t="s">
        <v>235</v>
      </c>
      <c r="E127" s="253" t="s">
        <v>610</v>
      </c>
      <c r="F127" s="254" t="s">
        <v>611</v>
      </c>
      <c r="G127" s="255" t="s">
        <v>166</v>
      </c>
      <c r="H127" s="256">
        <v>1</v>
      </c>
      <c r="I127" s="257"/>
      <c r="J127" s="256">
        <f>ROUND(I127*H127,3)</f>
        <v>0</v>
      </c>
      <c r="K127" s="258"/>
      <c r="L127" s="259"/>
      <c r="M127" s="260" t="s">
        <v>1</v>
      </c>
      <c r="N127" s="261" t="s">
        <v>43</v>
      </c>
      <c r="O127" s="88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168</v>
      </c>
      <c r="AT127" s="244" t="s">
        <v>235</v>
      </c>
      <c r="AU127" s="244" t="s">
        <v>85</v>
      </c>
      <c r="AY127" s="14" t="s">
        <v>133</v>
      </c>
      <c r="BE127" s="245">
        <f>IF(N127="základná",J127,0)</f>
        <v>0</v>
      </c>
      <c r="BF127" s="245">
        <f>IF(N127="znížená",J127,0)</f>
        <v>0</v>
      </c>
      <c r="BG127" s="245">
        <f>IF(N127="zákl. prenesená",J127,0)</f>
        <v>0</v>
      </c>
      <c r="BH127" s="245">
        <f>IF(N127="zníž. prenesená",J127,0)</f>
        <v>0</v>
      </c>
      <c r="BI127" s="245">
        <f>IF(N127="nulová",J127,0)</f>
        <v>0</v>
      </c>
      <c r="BJ127" s="14" t="s">
        <v>140</v>
      </c>
      <c r="BK127" s="246">
        <f>ROUND(I127*H127,3)</f>
        <v>0</v>
      </c>
      <c r="BL127" s="14" t="s">
        <v>139</v>
      </c>
      <c r="BM127" s="244" t="s">
        <v>612</v>
      </c>
    </row>
    <row r="128" s="2" customFormat="1" ht="44.25" customHeight="1">
      <c r="A128" s="35"/>
      <c r="B128" s="36"/>
      <c r="C128" s="252" t="s">
        <v>152</v>
      </c>
      <c r="D128" s="252" t="s">
        <v>235</v>
      </c>
      <c r="E128" s="253" t="s">
        <v>613</v>
      </c>
      <c r="F128" s="254" t="s">
        <v>614</v>
      </c>
      <c r="G128" s="255" t="s">
        <v>166</v>
      </c>
      <c r="H128" s="256">
        <v>1</v>
      </c>
      <c r="I128" s="257"/>
      <c r="J128" s="256">
        <f>ROUND(I128*H128,3)</f>
        <v>0</v>
      </c>
      <c r="K128" s="258"/>
      <c r="L128" s="259"/>
      <c r="M128" s="260" t="s">
        <v>1</v>
      </c>
      <c r="N128" s="261" t="s">
        <v>43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168</v>
      </c>
      <c r="AT128" s="244" t="s">
        <v>235</v>
      </c>
      <c r="AU128" s="244" t="s">
        <v>85</v>
      </c>
      <c r="AY128" s="14" t="s">
        <v>133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4" t="s">
        <v>140</v>
      </c>
      <c r="BK128" s="246">
        <f>ROUND(I128*H128,3)</f>
        <v>0</v>
      </c>
      <c r="BL128" s="14" t="s">
        <v>139</v>
      </c>
      <c r="BM128" s="244" t="s">
        <v>615</v>
      </c>
    </row>
    <row r="129" s="2" customFormat="1" ht="33" customHeight="1">
      <c r="A129" s="35"/>
      <c r="B129" s="36"/>
      <c r="C129" s="252" t="s">
        <v>175</v>
      </c>
      <c r="D129" s="252" t="s">
        <v>235</v>
      </c>
      <c r="E129" s="253" t="s">
        <v>616</v>
      </c>
      <c r="F129" s="254" t="s">
        <v>617</v>
      </c>
      <c r="G129" s="255" t="s">
        <v>166</v>
      </c>
      <c r="H129" s="256">
        <v>1</v>
      </c>
      <c r="I129" s="257"/>
      <c r="J129" s="256">
        <f>ROUND(I129*H129,3)</f>
        <v>0</v>
      </c>
      <c r="K129" s="258"/>
      <c r="L129" s="259"/>
      <c r="M129" s="260" t="s">
        <v>1</v>
      </c>
      <c r="N129" s="261" t="s">
        <v>43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168</v>
      </c>
      <c r="AT129" s="244" t="s">
        <v>235</v>
      </c>
      <c r="AU129" s="244" t="s">
        <v>85</v>
      </c>
      <c r="AY129" s="14" t="s">
        <v>133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140</v>
      </c>
      <c r="BK129" s="246">
        <f>ROUND(I129*H129,3)</f>
        <v>0</v>
      </c>
      <c r="BL129" s="14" t="s">
        <v>139</v>
      </c>
      <c r="BM129" s="244" t="s">
        <v>618</v>
      </c>
    </row>
    <row r="130" s="2" customFormat="1" ht="44.25" customHeight="1">
      <c r="A130" s="35"/>
      <c r="B130" s="36"/>
      <c r="C130" s="252" t="s">
        <v>180</v>
      </c>
      <c r="D130" s="252" t="s">
        <v>235</v>
      </c>
      <c r="E130" s="253" t="s">
        <v>619</v>
      </c>
      <c r="F130" s="254" t="s">
        <v>620</v>
      </c>
      <c r="G130" s="255" t="s">
        <v>166</v>
      </c>
      <c r="H130" s="256">
        <v>1</v>
      </c>
      <c r="I130" s="257"/>
      <c r="J130" s="256">
        <f>ROUND(I130*H130,3)</f>
        <v>0</v>
      </c>
      <c r="K130" s="258"/>
      <c r="L130" s="259"/>
      <c r="M130" s="260" t="s">
        <v>1</v>
      </c>
      <c r="N130" s="261" t="s">
        <v>43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168</v>
      </c>
      <c r="AT130" s="244" t="s">
        <v>235</v>
      </c>
      <c r="AU130" s="244" t="s">
        <v>85</v>
      </c>
      <c r="AY130" s="14" t="s">
        <v>133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140</v>
      </c>
      <c r="BK130" s="246">
        <f>ROUND(I130*H130,3)</f>
        <v>0</v>
      </c>
      <c r="BL130" s="14" t="s">
        <v>139</v>
      </c>
      <c r="BM130" s="244" t="s">
        <v>621</v>
      </c>
    </row>
    <row r="131" s="2" customFormat="1" ht="55.5" customHeight="1">
      <c r="A131" s="35"/>
      <c r="B131" s="36"/>
      <c r="C131" s="252" t="s">
        <v>184</v>
      </c>
      <c r="D131" s="252" t="s">
        <v>235</v>
      </c>
      <c r="E131" s="253" t="s">
        <v>622</v>
      </c>
      <c r="F131" s="254" t="s">
        <v>623</v>
      </c>
      <c r="G131" s="255" t="s">
        <v>166</v>
      </c>
      <c r="H131" s="256">
        <v>1</v>
      </c>
      <c r="I131" s="257"/>
      <c r="J131" s="256">
        <f>ROUND(I131*H131,3)</f>
        <v>0</v>
      </c>
      <c r="K131" s="258"/>
      <c r="L131" s="259"/>
      <c r="M131" s="260" t="s">
        <v>1</v>
      </c>
      <c r="N131" s="261" t="s">
        <v>43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168</v>
      </c>
      <c r="AT131" s="244" t="s">
        <v>235</v>
      </c>
      <c r="AU131" s="244" t="s">
        <v>85</v>
      </c>
      <c r="AY131" s="14" t="s">
        <v>133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140</v>
      </c>
      <c r="BK131" s="246">
        <f>ROUND(I131*H131,3)</f>
        <v>0</v>
      </c>
      <c r="BL131" s="14" t="s">
        <v>139</v>
      </c>
      <c r="BM131" s="244" t="s">
        <v>624</v>
      </c>
    </row>
    <row r="132" s="2" customFormat="1" ht="21.75" customHeight="1">
      <c r="A132" s="35"/>
      <c r="B132" s="36"/>
      <c r="C132" s="233" t="s">
        <v>188</v>
      </c>
      <c r="D132" s="233" t="s">
        <v>135</v>
      </c>
      <c r="E132" s="234" t="s">
        <v>625</v>
      </c>
      <c r="F132" s="235" t="s">
        <v>626</v>
      </c>
      <c r="G132" s="236" t="s">
        <v>627</v>
      </c>
      <c r="H132" s="237">
        <v>1</v>
      </c>
      <c r="I132" s="238"/>
      <c r="J132" s="237">
        <f>ROUND(I132*H132,3)</f>
        <v>0</v>
      </c>
      <c r="K132" s="239"/>
      <c r="L132" s="41"/>
      <c r="M132" s="240" t="s">
        <v>1</v>
      </c>
      <c r="N132" s="241" t="s">
        <v>43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139</v>
      </c>
      <c r="AT132" s="244" t="s">
        <v>135</v>
      </c>
      <c r="AU132" s="244" t="s">
        <v>85</v>
      </c>
      <c r="AY132" s="14" t="s">
        <v>133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140</v>
      </c>
      <c r="BK132" s="246">
        <f>ROUND(I132*H132,3)</f>
        <v>0</v>
      </c>
      <c r="BL132" s="14" t="s">
        <v>139</v>
      </c>
      <c r="BM132" s="244" t="s">
        <v>628</v>
      </c>
    </row>
    <row r="133" s="2" customFormat="1" ht="44.25" customHeight="1">
      <c r="A133" s="35"/>
      <c r="B133" s="36"/>
      <c r="C133" s="252" t="s">
        <v>192</v>
      </c>
      <c r="D133" s="252" t="s">
        <v>235</v>
      </c>
      <c r="E133" s="253" t="s">
        <v>629</v>
      </c>
      <c r="F133" s="254" t="s">
        <v>630</v>
      </c>
      <c r="G133" s="255" t="s">
        <v>166</v>
      </c>
      <c r="H133" s="256">
        <v>2</v>
      </c>
      <c r="I133" s="257"/>
      <c r="J133" s="256">
        <f>ROUND(I133*H133,3)</f>
        <v>0</v>
      </c>
      <c r="K133" s="258"/>
      <c r="L133" s="259"/>
      <c r="M133" s="260" t="s">
        <v>1</v>
      </c>
      <c r="N133" s="261" t="s">
        <v>43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168</v>
      </c>
      <c r="AT133" s="244" t="s">
        <v>235</v>
      </c>
      <c r="AU133" s="244" t="s">
        <v>85</v>
      </c>
      <c r="AY133" s="14" t="s">
        <v>133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4" t="s">
        <v>140</v>
      </c>
      <c r="BK133" s="246">
        <f>ROUND(I133*H133,3)</f>
        <v>0</v>
      </c>
      <c r="BL133" s="14" t="s">
        <v>139</v>
      </c>
      <c r="BM133" s="244" t="s">
        <v>631</v>
      </c>
    </row>
    <row r="134" s="2" customFormat="1" ht="21.75" customHeight="1">
      <c r="A134" s="35"/>
      <c r="B134" s="36"/>
      <c r="C134" s="233" t="s">
        <v>196</v>
      </c>
      <c r="D134" s="233" t="s">
        <v>135</v>
      </c>
      <c r="E134" s="234" t="s">
        <v>632</v>
      </c>
      <c r="F134" s="235" t="s">
        <v>626</v>
      </c>
      <c r="G134" s="236" t="s">
        <v>627</v>
      </c>
      <c r="H134" s="237">
        <v>2</v>
      </c>
      <c r="I134" s="238"/>
      <c r="J134" s="237">
        <f>ROUND(I134*H134,3)</f>
        <v>0</v>
      </c>
      <c r="K134" s="239"/>
      <c r="L134" s="41"/>
      <c r="M134" s="240" t="s">
        <v>1</v>
      </c>
      <c r="N134" s="241" t="s">
        <v>43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139</v>
      </c>
      <c r="AT134" s="244" t="s">
        <v>135</v>
      </c>
      <c r="AU134" s="244" t="s">
        <v>85</v>
      </c>
      <c r="AY134" s="14" t="s">
        <v>133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4" t="s">
        <v>140</v>
      </c>
      <c r="BK134" s="246">
        <f>ROUND(I134*H134,3)</f>
        <v>0</v>
      </c>
      <c r="BL134" s="14" t="s">
        <v>139</v>
      </c>
      <c r="BM134" s="244" t="s">
        <v>633</v>
      </c>
    </row>
    <row r="135" s="12" customFormat="1" ht="25.92" customHeight="1">
      <c r="A135" s="12"/>
      <c r="B135" s="217"/>
      <c r="C135" s="218"/>
      <c r="D135" s="219" t="s">
        <v>76</v>
      </c>
      <c r="E135" s="220" t="s">
        <v>140</v>
      </c>
      <c r="F135" s="220" t="s">
        <v>634</v>
      </c>
      <c r="G135" s="218"/>
      <c r="H135" s="218"/>
      <c r="I135" s="221"/>
      <c r="J135" s="222">
        <f>BK135</f>
        <v>0</v>
      </c>
      <c r="K135" s="218"/>
      <c r="L135" s="223"/>
      <c r="M135" s="224"/>
      <c r="N135" s="225"/>
      <c r="O135" s="225"/>
      <c r="P135" s="226">
        <f>SUM(P136:P168)</f>
        <v>0</v>
      </c>
      <c r="Q135" s="225"/>
      <c r="R135" s="226">
        <f>SUM(R136:R168)</f>
        <v>0</v>
      </c>
      <c r="S135" s="225"/>
      <c r="T135" s="227">
        <f>SUM(T136:T168)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8" t="s">
        <v>85</v>
      </c>
      <c r="AT135" s="229" t="s">
        <v>76</v>
      </c>
      <c r="AU135" s="229" t="s">
        <v>77</v>
      </c>
      <c r="AY135" s="228" t="s">
        <v>133</v>
      </c>
      <c r="BK135" s="230">
        <f>SUM(BK136:BK168)</f>
        <v>0</v>
      </c>
    </row>
    <row r="136" s="2" customFormat="1" ht="44.25" customHeight="1">
      <c r="A136" s="35"/>
      <c r="B136" s="36"/>
      <c r="C136" s="252" t="s">
        <v>200</v>
      </c>
      <c r="D136" s="252" t="s">
        <v>235</v>
      </c>
      <c r="E136" s="253" t="s">
        <v>635</v>
      </c>
      <c r="F136" s="254" t="s">
        <v>636</v>
      </c>
      <c r="G136" s="255" t="s">
        <v>166</v>
      </c>
      <c r="H136" s="256">
        <v>5</v>
      </c>
      <c r="I136" s="257"/>
      <c r="J136" s="256">
        <f>ROUND(I136*H136,3)</f>
        <v>0</v>
      </c>
      <c r="K136" s="258"/>
      <c r="L136" s="259"/>
      <c r="M136" s="260" t="s">
        <v>1</v>
      </c>
      <c r="N136" s="261" t="s">
        <v>43</v>
      </c>
      <c r="O136" s="88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168</v>
      </c>
      <c r="AT136" s="244" t="s">
        <v>235</v>
      </c>
      <c r="AU136" s="244" t="s">
        <v>85</v>
      </c>
      <c r="AY136" s="14" t="s">
        <v>133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4" t="s">
        <v>140</v>
      </c>
      <c r="BK136" s="246">
        <f>ROUND(I136*H136,3)</f>
        <v>0</v>
      </c>
      <c r="BL136" s="14" t="s">
        <v>139</v>
      </c>
      <c r="BM136" s="244" t="s">
        <v>637</v>
      </c>
    </row>
    <row r="137" s="2" customFormat="1" ht="16.5" customHeight="1">
      <c r="A137" s="35"/>
      <c r="B137" s="36"/>
      <c r="C137" s="233" t="s">
        <v>258</v>
      </c>
      <c r="D137" s="233" t="s">
        <v>135</v>
      </c>
      <c r="E137" s="234" t="s">
        <v>638</v>
      </c>
      <c r="F137" s="235" t="s">
        <v>639</v>
      </c>
      <c r="G137" s="236" t="s">
        <v>166</v>
      </c>
      <c r="H137" s="237">
        <v>5</v>
      </c>
      <c r="I137" s="238"/>
      <c r="J137" s="237">
        <f>ROUND(I137*H137,3)</f>
        <v>0</v>
      </c>
      <c r="K137" s="239"/>
      <c r="L137" s="41"/>
      <c r="M137" s="240" t="s">
        <v>1</v>
      </c>
      <c r="N137" s="241" t="s">
        <v>43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139</v>
      </c>
      <c r="AT137" s="244" t="s">
        <v>135</v>
      </c>
      <c r="AU137" s="244" t="s">
        <v>85</v>
      </c>
      <c r="AY137" s="14" t="s">
        <v>133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4" t="s">
        <v>140</v>
      </c>
      <c r="BK137" s="246">
        <f>ROUND(I137*H137,3)</f>
        <v>0</v>
      </c>
      <c r="BL137" s="14" t="s">
        <v>139</v>
      </c>
      <c r="BM137" s="244" t="s">
        <v>640</v>
      </c>
    </row>
    <row r="138" s="2" customFormat="1" ht="16.5" customHeight="1">
      <c r="A138" s="35"/>
      <c r="B138" s="36"/>
      <c r="C138" s="233" t="s">
        <v>262</v>
      </c>
      <c r="D138" s="233" t="s">
        <v>135</v>
      </c>
      <c r="E138" s="234" t="s">
        <v>641</v>
      </c>
      <c r="F138" s="235" t="s">
        <v>642</v>
      </c>
      <c r="G138" s="236" t="s">
        <v>166</v>
      </c>
      <c r="H138" s="237">
        <v>5</v>
      </c>
      <c r="I138" s="238"/>
      <c r="J138" s="237">
        <f>ROUND(I138*H138,3)</f>
        <v>0</v>
      </c>
      <c r="K138" s="239"/>
      <c r="L138" s="41"/>
      <c r="M138" s="240" t="s">
        <v>1</v>
      </c>
      <c r="N138" s="241" t="s">
        <v>43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139</v>
      </c>
      <c r="AT138" s="244" t="s">
        <v>135</v>
      </c>
      <c r="AU138" s="244" t="s">
        <v>85</v>
      </c>
      <c r="AY138" s="14" t="s">
        <v>133</v>
      </c>
      <c r="BE138" s="245">
        <f>IF(N138="základná",J138,0)</f>
        <v>0</v>
      </c>
      <c r="BF138" s="245">
        <f>IF(N138="znížená",J138,0)</f>
        <v>0</v>
      </c>
      <c r="BG138" s="245">
        <f>IF(N138="zákl. prenesená",J138,0)</f>
        <v>0</v>
      </c>
      <c r="BH138" s="245">
        <f>IF(N138="zníž. prenesená",J138,0)</f>
        <v>0</v>
      </c>
      <c r="BI138" s="245">
        <f>IF(N138="nulová",J138,0)</f>
        <v>0</v>
      </c>
      <c r="BJ138" s="14" t="s">
        <v>140</v>
      </c>
      <c r="BK138" s="246">
        <f>ROUND(I138*H138,3)</f>
        <v>0</v>
      </c>
      <c r="BL138" s="14" t="s">
        <v>139</v>
      </c>
      <c r="BM138" s="244" t="s">
        <v>643</v>
      </c>
    </row>
    <row r="139" s="2" customFormat="1" ht="44.25" customHeight="1">
      <c r="A139" s="35"/>
      <c r="B139" s="36"/>
      <c r="C139" s="252" t="s">
        <v>266</v>
      </c>
      <c r="D139" s="252" t="s">
        <v>235</v>
      </c>
      <c r="E139" s="253" t="s">
        <v>644</v>
      </c>
      <c r="F139" s="254" t="s">
        <v>645</v>
      </c>
      <c r="G139" s="255" t="s">
        <v>166</v>
      </c>
      <c r="H139" s="256">
        <v>8</v>
      </c>
      <c r="I139" s="257"/>
      <c r="J139" s="256">
        <f>ROUND(I139*H139,3)</f>
        <v>0</v>
      </c>
      <c r="K139" s="258"/>
      <c r="L139" s="259"/>
      <c r="M139" s="260" t="s">
        <v>1</v>
      </c>
      <c r="N139" s="261" t="s">
        <v>43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168</v>
      </c>
      <c r="AT139" s="244" t="s">
        <v>235</v>
      </c>
      <c r="AU139" s="244" t="s">
        <v>85</v>
      </c>
      <c r="AY139" s="14" t="s">
        <v>133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4" t="s">
        <v>140</v>
      </c>
      <c r="BK139" s="246">
        <f>ROUND(I139*H139,3)</f>
        <v>0</v>
      </c>
      <c r="BL139" s="14" t="s">
        <v>139</v>
      </c>
      <c r="BM139" s="244" t="s">
        <v>646</v>
      </c>
    </row>
    <row r="140" s="2" customFormat="1" ht="16.5" customHeight="1">
      <c r="A140" s="35"/>
      <c r="B140" s="36"/>
      <c r="C140" s="233" t="s">
        <v>7</v>
      </c>
      <c r="D140" s="233" t="s">
        <v>135</v>
      </c>
      <c r="E140" s="234" t="s">
        <v>647</v>
      </c>
      <c r="F140" s="235" t="s">
        <v>639</v>
      </c>
      <c r="G140" s="236" t="s">
        <v>166</v>
      </c>
      <c r="H140" s="237">
        <v>8</v>
      </c>
      <c r="I140" s="238"/>
      <c r="J140" s="237">
        <f>ROUND(I140*H140,3)</f>
        <v>0</v>
      </c>
      <c r="K140" s="239"/>
      <c r="L140" s="41"/>
      <c r="M140" s="240" t="s">
        <v>1</v>
      </c>
      <c r="N140" s="241" t="s">
        <v>43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139</v>
      </c>
      <c r="AT140" s="244" t="s">
        <v>135</v>
      </c>
      <c r="AU140" s="244" t="s">
        <v>85</v>
      </c>
      <c r="AY140" s="14" t="s">
        <v>133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4" t="s">
        <v>140</v>
      </c>
      <c r="BK140" s="246">
        <f>ROUND(I140*H140,3)</f>
        <v>0</v>
      </c>
      <c r="BL140" s="14" t="s">
        <v>139</v>
      </c>
      <c r="BM140" s="244" t="s">
        <v>648</v>
      </c>
    </row>
    <row r="141" s="2" customFormat="1" ht="16.5" customHeight="1">
      <c r="A141" s="35"/>
      <c r="B141" s="36"/>
      <c r="C141" s="233" t="s">
        <v>274</v>
      </c>
      <c r="D141" s="233" t="s">
        <v>135</v>
      </c>
      <c r="E141" s="234" t="s">
        <v>649</v>
      </c>
      <c r="F141" s="235" t="s">
        <v>642</v>
      </c>
      <c r="G141" s="236" t="s">
        <v>166</v>
      </c>
      <c r="H141" s="237">
        <v>8</v>
      </c>
      <c r="I141" s="238"/>
      <c r="J141" s="237">
        <f>ROUND(I141*H141,3)</f>
        <v>0</v>
      </c>
      <c r="K141" s="239"/>
      <c r="L141" s="41"/>
      <c r="M141" s="240" t="s">
        <v>1</v>
      </c>
      <c r="N141" s="241" t="s">
        <v>43</v>
      </c>
      <c r="O141" s="88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139</v>
      </c>
      <c r="AT141" s="244" t="s">
        <v>135</v>
      </c>
      <c r="AU141" s="244" t="s">
        <v>85</v>
      </c>
      <c r="AY141" s="14" t="s">
        <v>133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4" t="s">
        <v>140</v>
      </c>
      <c r="BK141" s="246">
        <f>ROUND(I141*H141,3)</f>
        <v>0</v>
      </c>
      <c r="BL141" s="14" t="s">
        <v>139</v>
      </c>
      <c r="BM141" s="244" t="s">
        <v>650</v>
      </c>
    </row>
    <row r="142" s="2" customFormat="1" ht="33" customHeight="1">
      <c r="A142" s="35"/>
      <c r="B142" s="36"/>
      <c r="C142" s="252" t="s">
        <v>278</v>
      </c>
      <c r="D142" s="252" t="s">
        <v>235</v>
      </c>
      <c r="E142" s="253" t="s">
        <v>651</v>
      </c>
      <c r="F142" s="254" t="s">
        <v>652</v>
      </c>
      <c r="G142" s="255" t="s">
        <v>166</v>
      </c>
      <c r="H142" s="256">
        <v>6</v>
      </c>
      <c r="I142" s="257"/>
      <c r="J142" s="256">
        <f>ROUND(I142*H142,3)</f>
        <v>0</v>
      </c>
      <c r="K142" s="258"/>
      <c r="L142" s="259"/>
      <c r="M142" s="260" t="s">
        <v>1</v>
      </c>
      <c r="N142" s="261" t="s">
        <v>43</v>
      </c>
      <c r="O142" s="88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168</v>
      </c>
      <c r="AT142" s="244" t="s">
        <v>235</v>
      </c>
      <c r="AU142" s="244" t="s">
        <v>85</v>
      </c>
      <c r="AY142" s="14" t="s">
        <v>133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4" t="s">
        <v>140</v>
      </c>
      <c r="BK142" s="246">
        <f>ROUND(I142*H142,3)</f>
        <v>0</v>
      </c>
      <c r="BL142" s="14" t="s">
        <v>139</v>
      </c>
      <c r="BM142" s="244" t="s">
        <v>653</v>
      </c>
    </row>
    <row r="143" s="2" customFormat="1" ht="16.5" customHeight="1">
      <c r="A143" s="35"/>
      <c r="B143" s="36"/>
      <c r="C143" s="233" t="s">
        <v>282</v>
      </c>
      <c r="D143" s="233" t="s">
        <v>135</v>
      </c>
      <c r="E143" s="234" t="s">
        <v>647</v>
      </c>
      <c r="F143" s="235" t="s">
        <v>639</v>
      </c>
      <c r="G143" s="236" t="s">
        <v>166</v>
      </c>
      <c r="H143" s="237">
        <v>6</v>
      </c>
      <c r="I143" s="238"/>
      <c r="J143" s="237">
        <f>ROUND(I143*H143,3)</f>
        <v>0</v>
      </c>
      <c r="K143" s="239"/>
      <c r="L143" s="41"/>
      <c r="M143" s="240" t="s">
        <v>1</v>
      </c>
      <c r="N143" s="241" t="s">
        <v>43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139</v>
      </c>
      <c r="AT143" s="244" t="s">
        <v>135</v>
      </c>
      <c r="AU143" s="244" t="s">
        <v>85</v>
      </c>
      <c r="AY143" s="14" t="s">
        <v>133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4" t="s">
        <v>140</v>
      </c>
      <c r="BK143" s="246">
        <f>ROUND(I143*H143,3)</f>
        <v>0</v>
      </c>
      <c r="BL143" s="14" t="s">
        <v>139</v>
      </c>
      <c r="BM143" s="244" t="s">
        <v>654</v>
      </c>
    </row>
    <row r="144" s="2" customFormat="1" ht="16.5" customHeight="1">
      <c r="A144" s="35"/>
      <c r="B144" s="36"/>
      <c r="C144" s="233" t="s">
        <v>286</v>
      </c>
      <c r="D144" s="233" t="s">
        <v>135</v>
      </c>
      <c r="E144" s="234" t="s">
        <v>649</v>
      </c>
      <c r="F144" s="235" t="s">
        <v>642</v>
      </c>
      <c r="G144" s="236" t="s">
        <v>166</v>
      </c>
      <c r="H144" s="237">
        <v>6</v>
      </c>
      <c r="I144" s="238"/>
      <c r="J144" s="237">
        <f>ROUND(I144*H144,3)</f>
        <v>0</v>
      </c>
      <c r="K144" s="239"/>
      <c r="L144" s="41"/>
      <c r="M144" s="240" t="s">
        <v>1</v>
      </c>
      <c r="N144" s="241" t="s">
        <v>43</v>
      </c>
      <c r="O144" s="88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139</v>
      </c>
      <c r="AT144" s="244" t="s">
        <v>135</v>
      </c>
      <c r="AU144" s="244" t="s">
        <v>85</v>
      </c>
      <c r="AY144" s="14" t="s">
        <v>133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4" t="s">
        <v>140</v>
      </c>
      <c r="BK144" s="246">
        <f>ROUND(I144*H144,3)</f>
        <v>0</v>
      </c>
      <c r="BL144" s="14" t="s">
        <v>139</v>
      </c>
      <c r="BM144" s="244" t="s">
        <v>655</v>
      </c>
    </row>
    <row r="145" s="2" customFormat="1" ht="33" customHeight="1">
      <c r="A145" s="35"/>
      <c r="B145" s="36"/>
      <c r="C145" s="252" t="s">
        <v>291</v>
      </c>
      <c r="D145" s="252" t="s">
        <v>235</v>
      </c>
      <c r="E145" s="253" t="s">
        <v>656</v>
      </c>
      <c r="F145" s="254" t="s">
        <v>657</v>
      </c>
      <c r="G145" s="255" t="s">
        <v>166</v>
      </c>
      <c r="H145" s="256">
        <v>4</v>
      </c>
      <c r="I145" s="257"/>
      <c r="J145" s="256">
        <f>ROUND(I145*H145,3)</f>
        <v>0</v>
      </c>
      <c r="K145" s="258"/>
      <c r="L145" s="259"/>
      <c r="M145" s="260" t="s">
        <v>1</v>
      </c>
      <c r="N145" s="261" t="s">
        <v>43</v>
      </c>
      <c r="O145" s="88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168</v>
      </c>
      <c r="AT145" s="244" t="s">
        <v>235</v>
      </c>
      <c r="AU145" s="244" t="s">
        <v>85</v>
      </c>
      <c r="AY145" s="14" t="s">
        <v>133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4" t="s">
        <v>140</v>
      </c>
      <c r="BK145" s="246">
        <f>ROUND(I145*H145,3)</f>
        <v>0</v>
      </c>
      <c r="BL145" s="14" t="s">
        <v>139</v>
      </c>
      <c r="BM145" s="244" t="s">
        <v>658</v>
      </c>
    </row>
    <row r="146" s="2" customFormat="1" ht="16.5" customHeight="1">
      <c r="A146" s="35"/>
      <c r="B146" s="36"/>
      <c r="C146" s="233" t="s">
        <v>295</v>
      </c>
      <c r="D146" s="233" t="s">
        <v>135</v>
      </c>
      <c r="E146" s="234" t="s">
        <v>659</v>
      </c>
      <c r="F146" s="235" t="s">
        <v>639</v>
      </c>
      <c r="G146" s="236" t="s">
        <v>166</v>
      </c>
      <c r="H146" s="237">
        <v>4</v>
      </c>
      <c r="I146" s="238"/>
      <c r="J146" s="237">
        <f>ROUND(I146*H146,3)</f>
        <v>0</v>
      </c>
      <c r="K146" s="239"/>
      <c r="L146" s="41"/>
      <c r="M146" s="240" t="s">
        <v>1</v>
      </c>
      <c r="N146" s="241" t="s">
        <v>43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139</v>
      </c>
      <c r="AT146" s="244" t="s">
        <v>135</v>
      </c>
      <c r="AU146" s="244" t="s">
        <v>85</v>
      </c>
      <c r="AY146" s="14" t="s">
        <v>133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4" t="s">
        <v>140</v>
      </c>
      <c r="BK146" s="246">
        <f>ROUND(I146*H146,3)</f>
        <v>0</v>
      </c>
      <c r="BL146" s="14" t="s">
        <v>139</v>
      </c>
      <c r="BM146" s="244" t="s">
        <v>660</v>
      </c>
    </row>
    <row r="147" s="2" customFormat="1" ht="16.5" customHeight="1">
      <c r="A147" s="35"/>
      <c r="B147" s="36"/>
      <c r="C147" s="233" t="s">
        <v>299</v>
      </c>
      <c r="D147" s="233" t="s">
        <v>135</v>
      </c>
      <c r="E147" s="234" t="s">
        <v>661</v>
      </c>
      <c r="F147" s="235" t="s">
        <v>642</v>
      </c>
      <c r="G147" s="236" t="s">
        <v>166</v>
      </c>
      <c r="H147" s="237">
        <v>4</v>
      </c>
      <c r="I147" s="238"/>
      <c r="J147" s="237">
        <f>ROUND(I147*H147,3)</f>
        <v>0</v>
      </c>
      <c r="K147" s="239"/>
      <c r="L147" s="41"/>
      <c r="M147" s="240" t="s">
        <v>1</v>
      </c>
      <c r="N147" s="241" t="s">
        <v>43</v>
      </c>
      <c r="O147" s="88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139</v>
      </c>
      <c r="AT147" s="244" t="s">
        <v>135</v>
      </c>
      <c r="AU147" s="244" t="s">
        <v>85</v>
      </c>
      <c r="AY147" s="14" t="s">
        <v>133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4" t="s">
        <v>140</v>
      </c>
      <c r="BK147" s="246">
        <f>ROUND(I147*H147,3)</f>
        <v>0</v>
      </c>
      <c r="BL147" s="14" t="s">
        <v>139</v>
      </c>
      <c r="BM147" s="244" t="s">
        <v>662</v>
      </c>
    </row>
    <row r="148" s="2" customFormat="1" ht="44.25" customHeight="1">
      <c r="A148" s="35"/>
      <c r="B148" s="36"/>
      <c r="C148" s="252" t="s">
        <v>303</v>
      </c>
      <c r="D148" s="252" t="s">
        <v>235</v>
      </c>
      <c r="E148" s="253" t="s">
        <v>663</v>
      </c>
      <c r="F148" s="254" t="s">
        <v>664</v>
      </c>
      <c r="G148" s="255" t="s">
        <v>166</v>
      </c>
      <c r="H148" s="256">
        <v>8</v>
      </c>
      <c r="I148" s="257"/>
      <c r="J148" s="256">
        <f>ROUND(I148*H148,3)</f>
        <v>0</v>
      </c>
      <c r="K148" s="258"/>
      <c r="L148" s="259"/>
      <c r="M148" s="260" t="s">
        <v>1</v>
      </c>
      <c r="N148" s="261" t="s">
        <v>43</v>
      </c>
      <c r="O148" s="88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168</v>
      </c>
      <c r="AT148" s="244" t="s">
        <v>235</v>
      </c>
      <c r="AU148" s="244" t="s">
        <v>85</v>
      </c>
      <c r="AY148" s="14" t="s">
        <v>133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4" t="s">
        <v>140</v>
      </c>
      <c r="BK148" s="246">
        <f>ROUND(I148*H148,3)</f>
        <v>0</v>
      </c>
      <c r="BL148" s="14" t="s">
        <v>139</v>
      </c>
      <c r="BM148" s="244" t="s">
        <v>665</v>
      </c>
    </row>
    <row r="149" s="2" customFormat="1" ht="16.5" customHeight="1">
      <c r="A149" s="35"/>
      <c r="B149" s="36"/>
      <c r="C149" s="233" t="s">
        <v>307</v>
      </c>
      <c r="D149" s="233" t="s">
        <v>135</v>
      </c>
      <c r="E149" s="234" t="s">
        <v>647</v>
      </c>
      <c r="F149" s="235" t="s">
        <v>639</v>
      </c>
      <c r="G149" s="236" t="s">
        <v>166</v>
      </c>
      <c r="H149" s="237">
        <v>8</v>
      </c>
      <c r="I149" s="238"/>
      <c r="J149" s="237">
        <f>ROUND(I149*H149,3)</f>
        <v>0</v>
      </c>
      <c r="K149" s="239"/>
      <c r="L149" s="41"/>
      <c r="M149" s="240" t="s">
        <v>1</v>
      </c>
      <c r="N149" s="241" t="s">
        <v>43</v>
      </c>
      <c r="O149" s="88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139</v>
      </c>
      <c r="AT149" s="244" t="s">
        <v>135</v>
      </c>
      <c r="AU149" s="244" t="s">
        <v>85</v>
      </c>
      <c r="AY149" s="14" t="s">
        <v>133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4" t="s">
        <v>140</v>
      </c>
      <c r="BK149" s="246">
        <f>ROUND(I149*H149,3)</f>
        <v>0</v>
      </c>
      <c r="BL149" s="14" t="s">
        <v>139</v>
      </c>
      <c r="BM149" s="244" t="s">
        <v>666</v>
      </c>
    </row>
    <row r="150" s="2" customFormat="1" ht="16.5" customHeight="1">
      <c r="A150" s="35"/>
      <c r="B150" s="36"/>
      <c r="C150" s="233" t="s">
        <v>311</v>
      </c>
      <c r="D150" s="233" t="s">
        <v>135</v>
      </c>
      <c r="E150" s="234" t="s">
        <v>649</v>
      </c>
      <c r="F150" s="235" t="s">
        <v>642</v>
      </c>
      <c r="G150" s="236" t="s">
        <v>166</v>
      </c>
      <c r="H150" s="237">
        <v>8</v>
      </c>
      <c r="I150" s="238"/>
      <c r="J150" s="237">
        <f>ROUND(I150*H150,3)</f>
        <v>0</v>
      </c>
      <c r="K150" s="239"/>
      <c r="L150" s="41"/>
      <c r="M150" s="240" t="s">
        <v>1</v>
      </c>
      <c r="N150" s="241" t="s">
        <v>43</v>
      </c>
      <c r="O150" s="88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139</v>
      </c>
      <c r="AT150" s="244" t="s">
        <v>135</v>
      </c>
      <c r="AU150" s="244" t="s">
        <v>85</v>
      </c>
      <c r="AY150" s="14" t="s">
        <v>133</v>
      </c>
      <c r="BE150" s="245">
        <f>IF(N150="základná",J150,0)</f>
        <v>0</v>
      </c>
      <c r="BF150" s="245">
        <f>IF(N150="znížená",J150,0)</f>
        <v>0</v>
      </c>
      <c r="BG150" s="245">
        <f>IF(N150="zákl. prenesená",J150,0)</f>
        <v>0</v>
      </c>
      <c r="BH150" s="245">
        <f>IF(N150="zníž. prenesená",J150,0)</f>
        <v>0</v>
      </c>
      <c r="BI150" s="245">
        <f>IF(N150="nulová",J150,0)</f>
        <v>0</v>
      </c>
      <c r="BJ150" s="14" t="s">
        <v>140</v>
      </c>
      <c r="BK150" s="246">
        <f>ROUND(I150*H150,3)</f>
        <v>0</v>
      </c>
      <c r="BL150" s="14" t="s">
        <v>139</v>
      </c>
      <c r="BM150" s="244" t="s">
        <v>667</v>
      </c>
    </row>
    <row r="151" s="2" customFormat="1" ht="33" customHeight="1">
      <c r="A151" s="35"/>
      <c r="B151" s="36"/>
      <c r="C151" s="252" t="s">
        <v>315</v>
      </c>
      <c r="D151" s="252" t="s">
        <v>235</v>
      </c>
      <c r="E151" s="253" t="s">
        <v>668</v>
      </c>
      <c r="F151" s="254" t="s">
        <v>669</v>
      </c>
      <c r="G151" s="255" t="s">
        <v>166</v>
      </c>
      <c r="H151" s="256">
        <v>3</v>
      </c>
      <c r="I151" s="257"/>
      <c r="J151" s="256">
        <f>ROUND(I151*H151,3)</f>
        <v>0</v>
      </c>
      <c r="K151" s="258"/>
      <c r="L151" s="259"/>
      <c r="M151" s="260" t="s">
        <v>1</v>
      </c>
      <c r="N151" s="261" t="s">
        <v>43</v>
      </c>
      <c r="O151" s="88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168</v>
      </c>
      <c r="AT151" s="244" t="s">
        <v>235</v>
      </c>
      <c r="AU151" s="244" t="s">
        <v>85</v>
      </c>
      <c r="AY151" s="14" t="s">
        <v>133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4" t="s">
        <v>140</v>
      </c>
      <c r="BK151" s="246">
        <f>ROUND(I151*H151,3)</f>
        <v>0</v>
      </c>
      <c r="BL151" s="14" t="s">
        <v>139</v>
      </c>
      <c r="BM151" s="244" t="s">
        <v>670</v>
      </c>
    </row>
    <row r="152" s="2" customFormat="1" ht="16.5" customHeight="1">
      <c r="A152" s="35"/>
      <c r="B152" s="36"/>
      <c r="C152" s="233" t="s">
        <v>319</v>
      </c>
      <c r="D152" s="233" t="s">
        <v>135</v>
      </c>
      <c r="E152" s="234" t="s">
        <v>671</v>
      </c>
      <c r="F152" s="235" t="s">
        <v>672</v>
      </c>
      <c r="G152" s="236" t="s">
        <v>166</v>
      </c>
      <c r="H152" s="237">
        <v>3</v>
      </c>
      <c r="I152" s="238"/>
      <c r="J152" s="237">
        <f>ROUND(I152*H152,3)</f>
        <v>0</v>
      </c>
      <c r="K152" s="239"/>
      <c r="L152" s="41"/>
      <c r="M152" s="240" t="s">
        <v>1</v>
      </c>
      <c r="N152" s="241" t="s">
        <v>43</v>
      </c>
      <c r="O152" s="88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139</v>
      </c>
      <c r="AT152" s="244" t="s">
        <v>135</v>
      </c>
      <c r="AU152" s="244" t="s">
        <v>85</v>
      </c>
      <c r="AY152" s="14" t="s">
        <v>133</v>
      </c>
      <c r="BE152" s="245">
        <f>IF(N152="základná",J152,0)</f>
        <v>0</v>
      </c>
      <c r="BF152" s="245">
        <f>IF(N152="znížená",J152,0)</f>
        <v>0</v>
      </c>
      <c r="BG152" s="245">
        <f>IF(N152="zákl. prenesená",J152,0)</f>
        <v>0</v>
      </c>
      <c r="BH152" s="245">
        <f>IF(N152="zníž. prenesená",J152,0)</f>
        <v>0</v>
      </c>
      <c r="BI152" s="245">
        <f>IF(N152="nulová",J152,0)</f>
        <v>0</v>
      </c>
      <c r="BJ152" s="14" t="s">
        <v>140</v>
      </c>
      <c r="BK152" s="246">
        <f>ROUND(I152*H152,3)</f>
        <v>0</v>
      </c>
      <c r="BL152" s="14" t="s">
        <v>139</v>
      </c>
      <c r="BM152" s="244" t="s">
        <v>673</v>
      </c>
    </row>
    <row r="153" s="2" customFormat="1" ht="16.5" customHeight="1">
      <c r="A153" s="35"/>
      <c r="B153" s="36"/>
      <c r="C153" s="233" t="s">
        <v>323</v>
      </c>
      <c r="D153" s="233" t="s">
        <v>135</v>
      </c>
      <c r="E153" s="234" t="s">
        <v>674</v>
      </c>
      <c r="F153" s="235" t="s">
        <v>675</v>
      </c>
      <c r="G153" s="236" t="s">
        <v>166</v>
      </c>
      <c r="H153" s="237">
        <v>3</v>
      </c>
      <c r="I153" s="238"/>
      <c r="J153" s="237">
        <f>ROUND(I153*H153,3)</f>
        <v>0</v>
      </c>
      <c r="K153" s="239"/>
      <c r="L153" s="41"/>
      <c r="M153" s="240" t="s">
        <v>1</v>
      </c>
      <c r="N153" s="241" t="s">
        <v>43</v>
      </c>
      <c r="O153" s="88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139</v>
      </c>
      <c r="AT153" s="244" t="s">
        <v>135</v>
      </c>
      <c r="AU153" s="244" t="s">
        <v>85</v>
      </c>
      <c r="AY153" s="14" t="s">
        <v>133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4" t="s">
        <v>140</v>
      </c>
      <c r="BK153" s="246">
        <f>ROUND(I153*H153,3)</f>
        <v>0</v>
      </c>
      <c r="BL153" s="14" t="s">
        <v>139</v>
      </c>
      <c r="BM153" s="244" t="s">
        <v>676</v>
      </c>
    </row>
    <row r="154" s="2" customFormat="1" ht="21.75" customHeight="1">
      <c r="A154" s="35"/>
      <c r="B154" s="36"/>
      <c r="C154" s="252" t="s">
        <v>327</v>
      </c>
      <c r="D154" s="252" t="s">
        <v>235</v>
      </c>
      <c r="E154" s="253" t="s">
        <v>677</v>
      </c>
      <c r="F154" s="254" t="s">
        <v>678</v>
      </c>
      <c r="G154" s="255" t="s">
        <v>166</v>
      </c>
      <c r="H154" s="256">
        <v>4</v>
      </c>
      <c r="I154" s="257"/>
      <c r="J154" s="256">
        <f>ROUND(I154*H154,3)</f>
        <v>0</v>
      </c>
      <c r="K154" s="258"/>
      <c r="L154" s="259"/>
      <c r="M154" s="260" t="s">
        <v>1</v>
      </c>
      <c r="N154" s="261" t="s">
        <v>43</v>
      </c>
      <c r="O154" s="88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168</v>
      </c>
      <c r="AT154" s="244" t="s">
        <v>235</v>
      </c>
      <c r="AU154" s="244" t="s">
        <v>85</v>
      </c>
      <c r="AY154" s="14" t="s">
        <v>133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4" t="s">
        <v>140</v>
      </c>
      <c r="BK154" s="246">
        <f>ROUND(I154*H154,3)</f>
        <v>0</v>
      </c>
      <c r="BL154" s="14" t="s">
        <v>139</v>
      </c>
      <c r="BM154" s="244" t="s">
        <v>679</v>
      </c>
    </row>
    <row r="155" s="2" customFormat="1" ht="16.5" customHeight="1">
      <c r="A155" s="35"/>
      <c r="B155" s="36"/>
      <c r="C155" s="233" t="s">
        <v>331</v>
      </c>
      <c r="D155" s="233" t="s">
        <v>135</v>
      </c>
      <c r="E155" s="234" t="s">
        <v>671</v>
      </c>
      <c r="F155" s="235" t="s">
        <v>672</v>
      </c>
      <c r="G155" s="236" t="s">
        <v>166</v>
      </c>
      <c r="H155" s="237">
        <v>4</v>
      </c>
      <c r="I155" s="238"/>
      <c r="J155" s="237">
        <f>ROUND(I155*H155,3)</f>
        <v>0</v>
      </c>
      <c r="K155" s="239"/>
      <c r="L155" s="41"/>
      <c r="M155" s="240" t="s">
        <v>1</v>
      </c>
      <c r="N155" s="241" t="s">
        <v>43</v>
      </c>
      <c r="O155" s="88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139</v>
      </c>
      <c r="AT155" s="244" t="s">
        <v>135</v>
      </c>
      <c r="AU155" s="244" t="s">
        <v>85</v>
      </c>
      <c r="AY155" s="14" t="s">
        <v>133</v>
      </c>
      <c r="BE155" s="245">
        <f>IF(N155="základná",J155,0)</f>
        <v>0</v>
      </c>
      <c r="BF155" s="245">
        <f>IF(N155="znížená",J155,0)</f>
        <v>0</v>
      </c>
      <c r="BG155" s="245">
        <f>IF(N155="zákl. prenesená",J155,0)</f>
        <v>0</v>
      </c>
      <c r="BH155" s="245">
        <f>IF(N155="zníž. prenesená",J155,0)</f>
        <v>0</v>
      </c>
      <c r="BI155" s="245">
        <f>IF(N155="nulová",J155,0)</f>
        <v>0</v>
      </c>
      <c r="BJ155" s="14" t="s">
        <v>140</v>
      </c>
      <c r="BK155" s="246">
        <f>ROUND(I155*H155,3)</f>
        <v>0</v>
      </c>
      <c r="BL155" s="14" t="s">
        <v>139</v>
      </c>
      <c r="BM155" s="244" t="s">
        <v>680</v>
      </c>
    </row>
    <row r="156" s="2" customFormat="1" ht="16.5" customHeight="1">
      <c r="A156" s="35"/>
      <c r="B156" s="36"/>
      <c r="C156" s="233" t="s">
        <v>335</v>
      </c>
      <c r="D156" s="233" t="s">
        <v>135</v>
      </c>
      <c r="E156" s="234" t="s">
        <v>674</v>
      </c>
      <c r="F156" s="235" t="s">
        <v>675</v>
      </c>
      <c r="G156" s="236" t="s">
        <v>166</v>
      </c>
      <c r="H156" s="237">
        <v>4</v>
      </c>
      <c r="I156" s="238"/>
      <c r="J156" s="237">
        <f>ROUND(I156*H156,3)</f>
        <v>0</v>
      </c>
      <c r="K156" s="239"/>
      <c r="L156" s="41"/>
      <c r="M156" s="240" t="s">
        <v>1</v>
      </c>
      <c r="N156" s="241" t="s">
        <v>43</v>
      </c>
      <c r="O156" s="88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4" t="s">
        <v>139</v>
      </c>
      <c r="AT156" s="244" t="s">
        <v>135</v>
      </c>
      <c r="AU156" s="244" t="s">
        <v>85</v>
      </c>
      <c r="AY156" s="14" t="s">
        <v>133</v>
      </c>
      <c r="BE156" s="245">
        <f>IF(N156="základná",J156,0)</f>
        <v>0</v>
      </c>
      <c r="BF156" s="245">
        <f>IF(N156="znížená",J156,0)</f>
        <v>0</v>
      </c>
      <c r="BG156" s="245">
        <f>IF(N156="zákl. prenesená",J156,0)</f>
        <v>0</v>
      </c>
      <c r="BH156" s="245">
        <f>IF(N156="zníž. prenesená",J156,0)</f>
        <v>0</v>
      </c>
      <c r="BI156" s="245">
        <f>IF(N156="nulová",J156,0)</f>
        <v>0</v>
      </c>
      <c r="BJ156" s="14" t="s">
        <v>140</v>
      </c>
      <c r="BK156" s="246">
        <f>ROUND(I156*H156,3)</f>
        <v>0</v>
      </c>
      <c r="BL156" s="14" t="s">
        <v>139</v>
      </c>
      <c r="BM156" s="244" t="s">
        <v>681</v>
      </c>
    </row>
    <row r="157" s="2" customFormat="1" ht="33" customHeight="1">
      <c r="A157" s="35"/>
      <c r="B157" s="36"/>
      <c r="C157" s="252" t="s">
        <v>339</v>
      </c>
      <c r="D157" s="252" t="s">
        <v>235</v>
      </c>
      <c r="E157" s="253" t="s">
        <v>682</v>
      </c>
      <c r="F157" s="254" t="s">
        <v>683</v>
      </c>
      <c r="G157" s="255" t="s">
        <v>166</v>
      </c>
      <c r="H157" s="256">
        <v>6</v>
      </c>
      <c r="I157" s="257"/>
      <c r="J157" s="256">
        <f>ROUND(I157*H157,3)</f>
        <v>0</v>
      </c>
      <c r="K157" s="258"/>
      <c r="L157" s="259"/>
      <c r="M157" s="260" t="s">
        <v>1</v>
      </c>
      <c r="N157" s="261" t="s">
        <v>43</v>
      </c>
      <c r="O157" s="88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4" t="s">
        <v>168</v>
      </c>
      <c r="AT157" s="244" t="s">
        <v>235</v>
      </c>
      <c r="AU157" s="244" t="s">
        <v>85</v>
      </c>
      <c r="AY157" s="14" t="s">
        <v>133</v>
      </c>
      <c r="BE157" s="245">
        <f>IF(N157="základná",J157,0)</f>
        <v>0</v>
      </c>
      <c r="BF157" s="245">
        <f>IF(N157="znížená",J157,0)</f>
        <v>0</v>
      </c>
      <c r="BG157" s="245">
        <f>IF(N157="zákl. prenesená",J157,0)</f>
        <v>0</v>
      </c>
      <c r="BH157" s="245">
        <f>IF(N157="zníž. prenesená",J157,0)</f>
        <v>0</v>
      </c>
      <c r="BI157" s="245">
        <f>IF(N157="nulová",J157,0)</f>
        <v>0</v>
      </c>
      <c r="BJ157" s="14" t="s">
        <v>140</v>
      </c>
      <c r="BK157" s="246">
        <f>ROUND(I157*H157,3)</f>
        <v>0</v>
      </c>
      <c r="BL157" s="14" t="s">
        <v>139</v>
      </c>
      <c r="BM157" s="244" t="s">
        <v>684</v>
      </c>
    </row>
    <row r="158" s="2" customFormat="1" ht="16.5" customHeight="1">
      <c r="A158" s="35"/>
      <c r="B158" s="36"/>
      <c r="C158" s="233" t="s">
        <v>343</v>
      </c>
      <c r="D158" s="233" t="s">
        <v>135</v>
      </c>
      <c r="E158" s="234" t="s">
        <v>685</v>
      </c>
      <c r="F158" s="235" t="s">
        <v>686</v>
      </c>
      <c r="G158" s="236" t="s">
        <v>166</v>
      </c>
      <c r="H158" s="237">
        <v>6</v>
      </c>
      <c r="I158" s="238"/>
      <c r="J158" s="237">
        <f>ROUND(I158*H158,3)</f>
        <v>0</v>
      </c>
      <c r="K158" s="239"/>
      <c r="L158" s="41"/>
      <c r="M158" s="240" t="s">
        <v>1</v>
      </c>
      <c r="N158" s="241" t="s">
        <v>43</v>
      </c>
      <c r="O158" s="88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4" t="s">
        <v>139</v>
      </c>
      <c r="AT158" s="244" t="s">
        <v>135</v>
      </c>
      <c r="AU158" s="244" t="s">
        <v>85</v>
      </c>
      <c r="AY158" s="14" t="s">
        <v>133</v>
      </c>
      <c r="BE158" s="245">
        <f>IF(N158="základná",J158,0)</f>
        <v>0</v>
      </c>
      <c r="BF158" s="245">
        <f>IF(N158="znížená",J158,0)</f>
        <v>0</v>
      </c>
      <c r="BG158" s="245">
        <f>IF(N158="zákl. prenesená",J158,0)</f>
        <v>0</v>
      </c>
      <c r="BH158" s="245">
        <f>IF(N158="zníž. prenesená",J158,0)</f>
        <v>0</v>
      </c>
      <c r="BI158" s="245">
        <f>IF(N158="nulová",J158,0)</f>
        <v>0</v>
      </c>
      <c r="BJ158" s="14" t="s">
        <v>140</v>
      </c>
      <c r="BK158" s="246">
        <f>ROUND(I158*H158,3)</f>
        <v>0</v>
      </c>
      <c r="BL158" s="14" t="s">
        <v>139</v>
      </c>
      <c r="BM158" s="244" t="s">
        <v>687</v>
      </c>
    </row>
    <row r="159" s="2" customFormat="1" ht="16.5" customHeight="1">
      <c r="A159" s="35"/>
      <c r="B159" s="36"/>
      <c r="C159" s="233" t="s">
        <v>347</v>
      </c>
      <c r="D159" s="233" t="s">
        <v>135</v>
      </c>
      <c r="E159" s="234" t="s">
        <v>688</v>
      </c>
      <c r="F159" s="235" t="s">
        <v>689</v>
      </c>
      <c r="G159" s="236" t="s">
        <v>166</v>
      </c>
      <c r="H159" s="237">
        <v>6</v>
      </c>
      <c r="I159" s="238"/>
      <c r="J159" s="237">
        <f>ROUND(I159*H159,3)</f>
        <v>0</v>
      </c>
      <c r="K159" s="239"/>
      <c r="L159" s="41"/>
      <c r="M159" s="240" t="s">
        <v>1</v>
      </c>
      <c r="N159" s="241" t="s">
        <v>43</v>
      </c>
      <c r="O159" s="88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139</v>
      </c>
      <c r="AT159" s="244" t="s">
        <v>135</v>
      </c>
      <c r="AU159" s="244" t="s">
        <v>85</v>
      </c>
      <c r="AY159" s="14" t="s">
        <v>133</v>
      </c>
      <c r="BE159" s="245">
        <f>IF(N159="základná",J159,0)</f>
        <v>0</v>
      </c>
      <c r="BF159" s="245">
        <f>IF(N159="znížená",J159,0)</f>
        <v>0</v>
      </c>
      <c r="BG159" s="245">
        <f>IF(N159="zákl. prenesená",J159,0)</f>
        <v>0</v>
      </c>
      <c r="BH159" s="245">
        <f>IF(N159="zníž. prenesená",J159,0)</f>
        <v>0</v>
      </c>
      <c r="BI159" s="245">
        <f>IF(N159="nulová",J159,0)</f>
        <v>0</v>
      </c>
      <c r="BJ159" s="14" t="s">
        <v>140</v>
      </c>
      <c r="BK159" s="246">
        <f>ROUND(I159*H159,3)</f>
        <v>0</v>
      </c>
      <c r="BL159" s="14" t="s">
        <v>139</v>
      </c>
      <c r="BM159" s="244" t="s">
        <v>690</v>
      </c>
    </row>
    <row r="160" s="2" customFormat="1" ht="21.75" customHeight="1">
      <c r="A160" s="35"/>
      <c r="B160" s="36"/>
      <c r="C160" s="252" t="s">
        <v>351</v>
      </c>
      <c r="D160" s="252" t="s">
        <v>235</v>
      </c>
      <c r="E160" s="253" t="s">
        <v>691</v>
      </c>
      <c r="F160" s="254" t="s">
        <v>692</v>
      </c>
      <c r="G160" s="255" t="s">
        <v>166</v>
      </c>
      <c r="H160" s="256">
        <v>3</v>
      </c>
      <c r="I160" s="257"/>
      <c r="J160" s="256">
        <f>ROUND(I160*H160,3)</f>
        <v>0</v>
      </c>
      <c r="K160" s="258"/>
      <c r="L160" s="259"/>
      <c r="M160" s="260" t="s">
        <v>1</v>
      </c>
      <c r="N160" s="261" t="s">
        <v>43</v>
      </c>
      <c r="O160" s="88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4" t="s">
        <v>168</v>
      </c>
      <c r="AT160" s="244" t="s">
        <v>235</v>
      </c>
      <c r="AU160" s="244" t="s">
        <v>85</v>
      </c>
      <c r="AY160" s="14" t="s">
        <v>133</v>
      </c>
      <c r="BE160" s="245">
        <f>IF(N160="základná",J160,0)</f>
        <v>0</v>
      </c>
      <c r="BF160" s="245">
        <f>IF(N160="znížená",J160,0)</f>
        <v>0</v>
      </c>
      <c r="BG160" s="245">
        <f>IF(N160="zákl. prenesená",J160,0)</f>
        <v>0</v>
      </c>
      <c r="BH160" s="245">
        <f>IF(N160="zníž. prenesená",J160,0)</f>
        <v>0</v>
      </c>
      <c r="BI160" s="245">
        <f>IF(N160="nulová",J160,0)</f>
        <v>0</v>
      </c>
      <c r="BJ160" s="14" t="s">
        <v>140</v>
      </c>
      <c r="BK160" s="246">
        <f>ROUND(I160*H160,3)</f>
        <v>0</v>
      </c>
      <c r="BL160" s="14" t="s">
        <v>139</v>
      </c>
      <c r="BM160" s="244" t="s">
        <v>693</v>
      </c>
    </row>
    <row r="161" s="2" customFormat="1" ht="16.5" customHeight="1">
      <c r="A161" s="35"/>
      <c r="B161" s="36"/>
      <c r="C161" s="233" t="s">
        <v>355</v>
      </c>
      <c r="D161" s="233" t="s">
        <v>135</v>
      </c>
      <c r="E161" s="234" t="s">
        <v>694</v>
      </c>
      <c r="F161" s="235" t="s">
        <v>695</v>
      </c>
      <c r="G161" s="236" t="s">
        <v>166</v>
      </c>
      <c r="H161" s="237">
        <v>3</v>
      </c>
      <c r="I161" s="238"/>
      <c r="J161" s="237">
        <f>ROUND(I161*H161,3)</f>
        <v>0</v>
      </c>
      <c r="K161" s="239"/>
      <c r="L161" s="41"/>
      <c r="M161" s="240" t="s">
        <v>1</v>
      </c>
      <c r="N161" s="241" t="s">
        <v>43</v>
      </c>
      <c r="O161" s="88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4" t="s">
        <v>139</v>
      </c>
      <c r="AT161" s="244" t="s">
        <v>135</v>
      </c>
      <c r="AU161" s="244" t="s">
        <v>85</v>
      </c>
      <c r="AY161" s="14" t="s">
        <v>133</v>
      </c>
      <c r="BE161" s="245">
        <f>IF(N161="základná",J161,0)</f>
        <v>0</v>
      </c>
      <c r="BF161" s="245">
        <f>IF(N161="znížená",J161,0)</f>
        <v>0</v>
      </c>
      <c r="BG161" s="245">
        <f>IF(N161="zákl. prenesená",J161,0)</f>
        <v>0</v>
      </c>
      <c r="BH161" s="245">
        <f>IF(N161="zníž. prenesená",J161,0)</f>
        <v>0</v>
      </c>
      <c r="BI161" s="245">
        <f>IF(N161="nulová",J161,0)</f>
        <v>0</v>
      </c>
      <c r="BJ161" s="14" t="s">
        <v>140</v>
      </c>
      <c r="BK161" s="246">
        <f>ROUND(I161*H161,3)</f>
        <v>0</v>
      </c>
      <c r="BL161" s="14" t="s">
        <v>139</v>
      </c>
      <c r="BM161" s="244" t="s">
        <v>696</v>
      </c>
    </row>
    <row r="162" s="2" customFormat="1" ht="16.5" customHeight="1">
      <c r="A162" s="35"/>
      <c r="B162" s="36"/>
      <c r="C162" s="233" t="s">
        <v>359</v>
      </c>
      <c r="D162" s="233" t="s">
        <v>135</v>
      </c>
      <c r="E162" s="234" t="s">
        <v>697</v>
      </c>
      <c r="F162" s="235" t="s">
        <v>698</v>
      </c>
      <c r="G162" s="236" t="s">
        <v>166</v>
      </c>
      <c r="H162" s="237">
        <v>3</v>
      </c>
      <c r="I162" s="238"/>
      <c r="J162" s="237">
        <f>ROUND(I162*H162,3)</f>
        <v>0</v>
      </c>
      <c r="K162" s="239"/>
      <c r="L162" s="41"/>
      <c r="M162" s="240" t="s">
        <v>1</v>
      </c>
      <c r="N162" s="241" t="s">
        <v>43</v>
      </c>
      <c r="O162" s="88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4" t="s">
        <v>139</v>
      </c>
      <c r="AT162" s="244" t="s">
        <v>135</v>
      </c>
      <c r="AU162" s="244" t="s">
        <v>85</v>
      </c>
      <c r="AY162" s="14" t="s">
        <v>133</v>
      </c>
      <c r="BE162" s="245">
        <f>IF(N162="základná",J162,0)</f>
        <v>0</v>
      </c>
      <c r="BF162" s="245">
        <f>IF(N162="znížená",J162,0)</f>
        <v>0</v>
      </c>
      <c r="BG162" s="245">
        <f>IF(N162="zákl. prenesená",J162,0)</f>
        <v>0</v>
      </c>
      <c r="BH162" s="245">
        <f>IF(N162="zníž. prenesená",J162,0)</f>
        <v>0</v>
      </c>
      <c r="BI162" s="245">
        <f>IF(N162="nulová",J162,0)</f>
        <v>0</v>
      </c>
      <c r="BJ162" s="14" t="s">
        <v>140</v>
      </c>
      <c r="BK162" s="246">
        <f>ROUND(I162*H162,3)</f>
        <v>0</v>
      </c>
      <c r="BL162" s="14" t="s">
        <v>139</v>
      </c>
      <c r="BM162" s="244" t="s">
        <v>699</v>
      </c>
    </row>
    <row r="163" s="2" customFormat="1" ht="21.75" customHeight="1">
      <c r="A163" s="35"/>
      <c r="B163" s="36"/>
      <c r="C163" s="252" t="s">
        <v>363</v>
      </c>
      <c r="D163" s="252" t="s">
        <v>235</v>
      </c>
      <c r="E163" s="253" t="s">
        <v>700</v>
      </c>
      <c r="F163" s="254" t="s">
        <v>701</v>
      </c>
      <c r="G163" s="255" t="s">
        <v>166</v>
      </c>
      <c r="H163" s="256">
        <v>3</v>
      </c>
      <c r="I163" s="257"/>
      <c r="J163" s="256">
        <f>ROUND(I163*H163,3)</f>
        <v>0</v>
      </c>
      <c r="K163" s="258"/>
      <c r="L163" s="259"/>
      <c r="M163" s="260" t="s">
        <v>1</v>
      </c>
      <c r="N163" s="261" t="s">
        <v>43</v>
      </c>
      <c r="O163" s="88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4" t="s">
        <v>168</v>
      </c>
      <c r="AT163" s="244" t="s">
        <v>235</v>
      </c>
      <c r="AU163" s="244" t="s">
        <v>85</v>
      </c>
      <c r="AY163" s="14" t="s">
        <v>133</v>
      </c>
      <c r="BE163" s="245">
        <f>IF(N163="základná",J163,0)</f>
        <v>0</v>
      </c>
      <c r="BF163" s="245">
        <f>IF(N163="znížená",J163,0)</f>
        <v>0</v>
      </c>
      <c r="BG163" s="245">
        <f>IF(N163="zákl. prenesená",J163,0)</f>
        <v>0</v>
      </c>
      <c r="BH163" s="245">
        <f>IF(N163="zníž. prenesená",J163,0)</f>
        <v>0</v>
      </c>
      <c r="BI163" s="245">
        <f>IF(N163="nulová",J163,0)</f>
        <v>0</v>
      </c>
      <c r="BJ163" s="14" t="s">
        <v>140</v>
      </c>
      <c r="BK163" s="246">
        <f>ROUND(I163*H163,3)</f>
        <v>0</v>
      </c>
      <c r="BL163" s="14" t="s">
        <v>139</v>
      </c>
      <c r="BM163" s="244" t="s">
        <v>702</v>
      </c>
    </row>
    <row r="164" s="2" customFormat="1" ht="16.5" customHeight="1">
      <c r="A164" s="35"/>
      <c r="B164" s="36"/>
      <c r="C164" s="233" t="s">
        <v>367</v>
      </c>
      <c r="D164" s="233" t="s">
        <v>135</v>
      </c>
      <c r="E164" s="234" t="s">
        <v>703</v>
      </c>
      <c r="F164" s="235" t="s">
        <v>704</v>
      </c>
      <c r="G164" s="236" t="s">
        <v>166</v>
      </c>
      <c r="H164" s="237">
        <v>3</v>
      </c>
      <c r="I164" s="238"/>
      <c r="J164" s="237">
        <f>ROUND(I164*H164,3)</f>
        <v>0</v>
      </c>
      <c r="K164" s="239"/>
      <c r="L164" s="41"/>
      <c r="M164" s="240" t="s">
        <v>1</v>
      </c>
      <c r="N164" s="241" t="s">
        <v>43</v>
      </c>
      <c r="O164" s="88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4" t="s">
        <v>139</v>
      </c>
      <c r="AT164" s="244" t="s">
        <v>135</v>
      </c>
      <c r="AU164" s="244" t="s">
        <v>85</v>
      </c>
      <c r="AY164" s="14" t="s">
        <v>133</v>
      </c>
      <c r="BE164" s="245">
        <f>IF(N164="základná",J164,0)</f>
        <v>0</v>
      </c>
      <c r="BF164" s="245">
        <f>IF(N164="znížená",J164,0)</f>
        <v>0</v>
      </c>
      <c r="BG164" s="245">
        <f>IF(N164="zákl. prenesená",J164,0)</f>
        <v>0</v>
      </c>
      <c r="BH164" s="245">
        <f>IF(N164="zníž. prenesená",J164,0)</f>
        <v>0</v>
      </c>
      <c r="BI164" s="245">
        <f>IF(N164="nulová",J164,0)</f>
        <v>0</v>
      </c>
      <c r="BJ164" s="14" t="s">
        <v>140</v>
      </c>
      <c r="BK164" s="246">
        <f>ROUND(I164*H164,3)</f>
        <v>0</v>
      </c>
      <c r="BL164" s="14" t="s">
        <v>139</v>
      </c>
      <c r="BM164" s="244" t="s">
        <v>705</v>
      </c>
    </row>
    <row r="165" s="2" customFormat="1" ht="16.5" customHeight="1">
      <c r="A165" s="35"/>
      <c r="B165" s="36"/>
      <c r="C165" s="233" t="s">
        <v>371</v>
      </c>
      <c r="D165" s="233" t="s">
        <v>135</v>
      </c>
      <c r="E165" s="234" t="s">
        <v>706</v>
      </c>
      <c r="F165" s="235" t="s">
        <v>707</v>
      </c>
      <c r="G165" s="236" t="s">
        <v>166</v>
      </c>
      <c r="H165" s="237">
        <v>3</v>
      </c>
      <c r="I165" s="238"/>
      <c r="J165" s="237">
        <f>ROUND(I165*H165,3)</f>
        <v>0</v>
      </c>
      <c r="K165" s="239"/>
      <c r="L165" s="41"/>
      <c r="M165" s="240" t="s">
        <v>1</v>
      </c>
      <c r="N165" s="241" t="s">
        <v>43</v>
      </c>
      <c r="O165" s="88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4" t="s">
        <v>139</v>
      </c>
      <c r="AT165" s="244" t="s">
        <v>135</v>
      </c>
      <c r="AU165" s="244" t="s">
        <v>85</v>
      </c>
      <c r="AY165" s="14" t="s">
        <v>133</v>
      </c>
      <c r="BE165" s="245">
        <f>IF(N165="základná",J165,0)</f>
        <v>0</v>
      </c>
      <c r="BF165" s="245">
        <f>IF(N165="znížená",J165,0)</f>
        <v>0</v>
      </c>
      <c r="BG165" s="245">
        <f>IF(N165="zákl. prenesená",J165,0)</f>
        <v>0</v>
      </c>
      <c r="BH165" s="245">
        <f>IF(N165="zníž. prenesená",J165,0)</f>
        <v>0</v>
      </c>
      <c r="BI165" s="245">
        <f>IF(N165="nulová",J165,0)</f>
        <v>0</v>
      </c>
      <c r="BJ165" s="14" t="s">
        <v>140</v>
      </c>
      <c r="BK165" s="246">
        <f>ROUND(I165*H165,3)</f>
        <v>0</v>
      </c>
      <c r="BL165" s="14" t="s">
        <v>139</v>
      </c>
      <c r="BM165" s="244" t="s">
        <v>708</v>
      </c>
    </row>
    <row r="166" s="2" customFormat="1" ht="21.75" customHeight="1">
      <c r="A166" s="35"/>
      <c r="B166" s="36"/>
      <c r="C166" s="252" t="s">
        <v>379</v>
      </c>
      <c r="D166" s="252" t="s">
        <v>235</v>
      </c>
      <c r="E166" s="253" t="s">
        <v>709</v>
      </c>
      <c r="F166" s="254" t="s">
        <v>710</v>
      </c>
      <c r="G166" s="255" t="s">
        <v>166</v>
      </c>
      <c r="H166" s="256">
        <v>1</v>
      </c>
      <c r="I166" s="257"/>
      <c r="J166" s="256">
        <f>ROUND(I166*H166,3)</f>
        <v>0</v>
      </c>
      <c r="K166" s="258"/>
      <c r="L166" s="259"/>
      <c r="M166" s="260" t="s">
        <v>1</v>
      </c>
      <c r="N166" s="261" t="s">
        <v>43</v>
      </c>
      <c r="O166" s="88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4" t="s">
        <v>168</v>
      </c>
      <c r="AT166" s="244" t="s">
        <v>235</v>
      </c>
      <c r="AU166" s="244" t="s">
        <v>85</v>
      </c>
      <c r="AY166" s="14" t="s">
        <v>133</v>
      </c>
      <c r="BE166" s="245">
        <f>IF(N166="základná",J166,0)</f>
        <v>0</v>
      </c>
      <c r="BF166" s="245">
        <f>IF(N166="znížená",J166,0)</f>
        <v>0</v>
      </c>
      <c r="BG166" s="245">
        <f>IF(N166="zákl. prenesená",J166,0)</f>
        <v>0</v>
      </c>
      <c r="BH166" s="245">
        <f>IF(N166="zníž. prenesená",J166,0)</f>
        <v>0</v>
      </c>
      <c r="BI166" s="245">
        <f>IF(N166="nulová",J166,0)</f>
        <v>0</v>
      </c>
      <c r="BJ166" s="14" t="s">
        <v>140</v>
      </c>
      <c r="BK166" s="246">
        <f>ROUND(I166*H166,3)</f>
        <v>0</v>
      </c>
      <c r="BL166" s="14" t="s">
        <v>139</v>
      </c>
      <c r="BM166" s="244" t="s">
        <v>711</v>
      </c>
    </row>
    <row r="167" s="2" customFormat="1" ht="16.5" customHeight="1">
      <c r="A167" s="35"/>
      <c r="B167" s="36"/>
      <c r="C167" s="233" t="s">
        <v>375</v>
      </c>
      <c r="D167" s="233" t="s">
        <v>135</v>
      </c>
      <c r="E167" s="234" t="s">
        <v>712</v>
      </c>
      <c r="F167" s="235" t="s">
        <v>713</v>
      </c>
      <c r="G167" s="236" t="s">
        <v>166</v>
      </c>
      <c r="H167" s="237">
        <v>1</v>
      </c>
      <c r="I167" s="238"/>
      <c r="J167" s="237">
        <f>ROUND(I167*H167,3)</f>
        <v>0</v>
      </c>
      <c r="K167" s="239"/>
      <c r="L167" s="41"/>
      <c r="M167" s="240" t="s">
        <v>1</v>
      </c>
      <c r="N167" s="241" t="s">
        <v>43</v>
      </c>
      <c r="O167" s="88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4" t="s">
        <v>139</v>
      </c>
      <c r="AT167" s="244" t="s">
        <v>135</v>
      </c>
      <c r="AU167" s="244" t="s">
        <v>85</v>
      </c>
      <c r="AY167" s="14" t="s">
        <v>133</v>
      </c>
      <c r="BE167" s="245">
        <f>IF(N167="základná",J167,0)</f>
        <v>0</v>
      </c>
      <c r="BF167" s="245">
        <f>IF(N167="znížená",J167,0)</f>
        <v>0</v>
      </c>
      <c r="BG167" s="245">
        <f>IF(N167="zákl. prenesená",J167,0)</f>
        <v>0</v>
      </c>
      <c r="BH167" s="245">
        <f>IF(N167="zníž. prenesená",J167,0)</f>
        <v>0</v>
      </c>
      <c r="BI167" s="245">
        <f>IF(N167="nulová",J167,0)</f>
        <v>0</v>
      </c>
      <c r="BJ167" s="14" t="s">
        <v>140</v>
      </c>
      <c r="BK167" s="246">
        <f>ROUND(I167*H167,3)</f>
        <v>0</v>
      </c>
      <c r="BL167" s="14" t="s">
        <v>139</v>
      </c>
      <c r="BM167" s="244" t="s">
        <v>714</v>
      </c>
    </row>
    <row r="168" s="2" customFormat="1" ht="16.5" customHeight="1">
      <c r="A168" s="35"/>
      <c r="B168" s="36"/>
      <c r="C168" s="233" t="s">
        <v>383</v>
      </c>
      <c r="D168" s="233" t="s">
        <v>135</v>
      </c>
      <c r="E168" s="234" t="s">
        <v>715</v>
      </c>
      <c r="F168" s="235" t="s">
        <v>716</v>
      </c>
      <c r="G168" s="236" t="s">
        <v>166</v>
      </c>
      <c r="H168" s="237">
        <v>1</v>
      </c>
      <c r="I168" s="238"/>
      <c r="J168" s="237">
        <f>ROUND(I168*H168,3)</f>
        <v>0</v>
      </c>
      <c r="K168" s="239"/>
      <c r="L168" s="41"/>
      <c r="M168" s="247" t="s">
        <v>1</v>
      </c>
      <c r="N168" s="248" t="s">
        <v>43</v>
      </c>
      <c r="O168" s="249"/>
      <c r="P168" s="250">
        <f>O168*H168</f>
        <v>0</v>
      </c>
      <c r="Q168" s="250">
        <v>0</v>
      </c>
      <c r="R168" s="250">
        <f>Q168*H168</f>
        <v>0</v>
      </c>
      <c r="S168" s="250">
        <v>0</v>
      </c>
      <c r="T168" s="25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4" t="s">
        <v>139</v>
      </c>
      <c r="AT168" s="244" t="s">
        <v>135</v>
      </c>
      <c r="AU168" s="244" t="s">
        <v>85</v>
      </c>
      <c r="AY168" s="14" t="s">
        <v>133</v>
      </c>
      <c r="BE168" s="245">
        <f>IF(N168="základná",J168,0)</f>
        <v>0</v>
      </c>
      <c r="BF168" s="245">
        <f>IF(N168="znížená",J168,0)</f>
        <v>0</v>
      </c>
      <c r="BG168" s="245">
        <f>IF(N168="zákl. prenesená",J168,0)</f>
        <v>0</v>
      </c>
      <c r="BH168" s="245">
        <f>IF(N168="zníž. prenesená",J168,0)</f>
        <v>0</v>
      </c>
      <c r="BI168" s="245">
        <f>IF(N168="nulová",J168,0)</f>
        <v>0</v>
      </c>
      <c r="BJ168" s="14" t="s">
        <v>140</v>
      </c>
      <c r="BK168" s="246">
        <f>ROUND(I168*H168,3)</f>
        <v>0</v>
      </c>
      <c r="BL168" s="14" t="s">
        <v>139</v>
      </c>
      <c r="BM168" s="244" t="s">
        <v>717</v>
      </c>
    </row>
    <row r="169" s="2" customFormat="1" ht="6.96" customHeight="1">
      <c r="A169" s="35"/>
      <c r="B169" s="63"/>
      <c r="C169" s="64"/>
      <c r="D169" s="64"/>
      <c r="E169" s="64"/>
      <c r="F169" s="64"/>
      <c r="G169" s="64"/>
      <c r="H169" s="64"/>
      <c r="I169" s="180"/>
      <c r="J169" s="64"/>
      <c r="K169" s="64"/>
      <c r="L169" s="41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sheet="1" autoFilter="0" formatColumns="0" formatRows="0" objects="1" scenarios="1" spinCount="100000" saltValue="++BOoYVVSRQKKkzSNEoLf6nA4mhksQ9JAqS8uF1RfX7WuhiHm+WTMXzB922FgjrxrxsCoaf98zWqQBw/04Rbrw==" hashValue="Bx91wl8Tnb9Vv2S4TzCUK0OqNmFyaf1UGP2R5QEub4VPYeMph3bQ+B1COioKEDcdZYVlYSr5Ggfiktxh9GWxOA==" algorithmName="SHA-512" password="CC35"/>
  <autoFilter ref="C117:K16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77</v>
      </c>
    </row>
    <row r="4" s="1" customFormat="1" ht="24.96" customHeight="1">
      <c r="B4" s="17"/>
      <c r="D4" s="137" t="s">
        <v>108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Revitalizácia vnútrobloku vedľa hotela Magnus, Trenčín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109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718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12.5.2020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29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25</v>
      </c>
      <c r="J21" s="143" t="s">
        <v>31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35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ROUND((SUM(BE120:BE159)),  2)</f>
        <v>0</v>
      </c>
      <c r="G33" s="35"/>
      <c r="H33" s="35"/>
      <c r="I33" s="159">
        <v>0.20000000000000001</v>
      </c>
      <c r="J33" s="158">
        <f>ROUND(((SUM(BE120:BE159))*I33),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43</v>
      </c>
      <c r="F34" s="158">
        <f>ROUND((SUM(BF120:BF159)),  2)</f>
        <v>0</v>
      </c>
      <c r="G34" s="35"/>
      <c r="H34" s="35"/>
      <c r="I34" s="159">
        <v>0.20000000000000001</v>
      </c>
      <c r="J34" s="158">
        <f>ROUND(((SUM(BF120:BF159))*I34),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ROUND((SUM(BG120:BG159)),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ROUND((SUM(BH120:BH159)),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ROUND((SUM(BI120:BI159)),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Revitalizácia vnútrobloku vedľa hotela Magnus, Trenčín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007 - Vonkajšie silnoprúdové rozvody NN - verejné osvetlenie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Trenčín</v>
      </c>
      <c r="G89" s="37"/>
      <c r="H89" s="37"/>
      <c r="I89" s="144" t="s">
        <v>20</v>
      </c>
      <c r="J89" s="76" t="str">
        <f>IF(J12="","",J12)</f>
        <v>12.5.2020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22</v>
      </c>
      <c r="D91" s="37"/>
      <c r="E91" s="37"/>
      <c r="F91" s="24" t="str">
        <f>E15</f>
        <v xml:space="preserve"> </v>
      </c>
      <c r="G91" s="37"/>
      <c r="H91" s="37"/>
      <c r="I91" s="144" t="s">
        <v>28</v>
      </c>
      <c r="J91" s="33" t="str">
        <f>E21</f>
        <v>3D PARTNERS,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Ing. Martin TOMÁŠ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112</v>
      </c>
      <c r="D94" s="186"/>
      <c r="E94" s="186"/>
      <c r="F94" s="186"/>
      <c r="G94" s="186"/>
      <c r="H94" s="186"/>
      <c r="I94" s="187"/>
      <c r="J94" s="188" t="s">
        <v>113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114</v>
      </c>
      <c r="D96" s="37"/>
      <c r="E96" s="37"/>
      <c r="F96" s="37"/>
      <c r="G96" s="37"/>
      <c r="H96" s="37"/>
      <c r="I96" s="141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90"/>
      <c r="C97" s="191"/>
      <c r="D97" s="192" t="s">
        <v>719</v>
      </c>
      <c r="E97" s="193"/>
      <c r="F97" s="193"/>
      <c r="G97" s="193"/>
      <c r="H97" s="193"/>
      <c r="I97" s="194"/>
      <c r="J97" s="195">
        <f>J121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720</v>
      </c>
      <c r="E98" s="200"/>
      <c r="F98" s="200"/>
      <c r="G98" s="200"/>
      <c r="H98" s="200"/>
      <c r="I98" s="201"/>
      <c r="J98" s="202">
        <f>J122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721</v>
      </c>
      <c r="E99" s="200"/>
      <c r="F99" s="200"/>
      <c r="G99" s="200"/>
      <c r="H99" s="200"/>
      <c r="I99" s="201"/>
      <c r="J99" s="202">
        <f>J141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0"/>
      <c r="C100" s="191"/>
      <c r="D100" s="192" t="s">
        <v>722</v>
      </c>
      <c r="E100" s="193"/>
      <c r="F100" s="193"/>
      <c r="G100" s="193"/>
      <c r="H100" s="193"/>
      <c r="I100" s="194"/>
      <c r="J100" s="195">
        <f>J157</f>
        <v>0</v>
      </c>
      <c r="K100" s="191"/>
      <c r="L100" s="19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41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80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83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119</v>
      </c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4" t="str">
        <f>E7</f>
        <v>Revitalizácia vnútrobloku vedľa hotela Magnus, Trenčín</v>
      </c>
      <c r="F110" s="29"/>
      <c r="G110" s="29"/>
      <c r="H110" s="29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109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007 - Vonkajšie silnoprúdové rozvody NN - verejné osvetlenie</v>
      </c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18</v>
      </c>
      <c r="D114" s="37"/>
      <c r="E114" s="37"/>
      <c r="F114" s="24" t="str">
        <f>F12</f>
        <v>Trenčín</v>
      </c>
      <c r="G114" s="37"/>
      <c r="H114" s="37"/>
      <c r="I114" s="144" t="s">
        <v>20</v>
      </c>
      <c r="J114" s="76" t="str">
        <f>IF(J12="","",J12)</f>
        <v>12.5.2020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5.65" customHeight="1">
      <c r="A116" s="35"/>
      <c r="B116" s="36"/>
      <c r="C116" s="29" t="s">
        <v>22</v>
      </c>
      <c r="D116" s="37"/>
      <c r="E116" s="37"/>
      <c r="F116" s="24" t="str">
        <f>E15</f>
        <v xml:space="preserve"> </v>
      </c>
      <c r="G116" s="37"/>
      <c r="H116" s="37"/>
      <c r="I116" s="144" t="s">
        <v>28</v>
      </c>
      <c r="J116" s="33" t="str">
        <f>E21</f>
        <v>3D PARTNERS, s.r.o.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26</v>
      </c>
      <c r="D117" s="37"/>
      <c r="E117" s="37"/>
      <c r="F117" s="24" t="str">
        <f>IF(E18="","",E18)</f>
        <v>Vyplň údaj</v>
      </c>
      <c r="G117" s="37"/>
      <c r="H117" s="37"/>
      <c r="I117" s="144" t="s">
        <v>34</v>
      </c>
      <c r="J117" s="33" t="str">
        <f>E24</f>
        <v>Ing. Martin TOMÁŠ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204"/>
      <c r="B119" s="205"/>
      <c r="C119" s="206" t="s">
        <v>120</v>
      </c>
      <c r="D119" s="207" t="s">
        <v>62</v>
      </c>
      <c r="E119" s="207" t="s">
        <v>58</v>
      </c>
      <c r="F119" s="207" t="s">
        <v>59</v>
      </c>
      <c r="G119" s="207" t="s">
        <v>121</v>
      </c>
      <c r="H119" s="207" t="s">
        <v>122</v>
      </c>
      <c r="I119" s="208" t="s">
        <v>123</v>
      </c>
      <c r="J119" s="209" t="s">
        <v>113</v>
      </c>
      <c r="K119" s="210" t="s">
        <v>124</v>
      </c>
      <c r="L119" s="211"/>
      <c r="M119" s="97" t="s">
        <v>1</v>
      </c>
      <c r="N119" s="98" t="s">
        <v>41</v>
      </c>
      <c r="O119" s="98" t="s">
        <v>125</v>
      </c>
      <c r="P119" s="98" t="s">
        <v>126</v>
      </c>
      <c r="Q119" s="98" t="s">
        <v>127</v>
      </c>
      <c r="R119" s="98" t="s">
        <v>128</v>
      </c>
      <c r="S119" s="98" t="s">
        <v>129</v>
      </c>
      <c r="T119" s="99" t="s">
        <v>130</v>
      </c>
      <c r="U119" s="204"/>
      <c r="V119" s="204"/>
      <c r="W119" s="204"/>
      <c r="X119" s="204"/>
      <c r="Y119" s="204"/>
      <c r="Z119" s="204"/>
      <c r="AA119" s="204"/>
      <c r="AB119" s="204"/>
      <c r="AC119" s="204"/>
      <c r="AD119" s="204"/>
      <c r="AE119" s="204"/>
    </row>
    <row r="120" s="2" customFormat="1" ht="22.8" customHeight="1">
      <c r="A120" s="35"/>
      <c r="B120" s="36"/>
      <c r="C120" s="104" t="s">
        <v>114</v>
      </c>
      <c r="D120" s="37"/>
      <c r="E120" s="37"/>
      <c r="F120" s="37"/>
      <c r="G120" s="37"/>
      <c r="H120" s="37"/>
      <c r="I120" s="141"/>
      <c r="J120" s="212">
        <f>BK120</f>
        <v>0</v>
      </c>
      <c r="K120" s="37"/>
      <c r="L120" s="41"/>
      <c r="M120" s="100"/>
      <c r="N120" s="213"/>
      <c r="O120" s="101"/>
      <c r="P120" s="214">
        <f>P121+P157</f>
        <v>0</v>
      </c>
      <c r="Q120" s="101"/>
      <c r="R120" s="214">
        <f>R121+R157</f>
        <v>0</v>
      </c>
      <c r="S120" s="101"/>
      <c r="T120" s="215">
        <f>T121+T157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115</v>
      </c>
      <c r="BK120" s="216">
        <f>BK121+BK157</f>
        <v>0</v>
      </c>
    </row>
    <row r="121" s="12" customFormat="1" ht="25.92" customHeight="1">
      <c r="A121" s="12"/>
      <c r="B121" s="217"/>
      <c r="C121" s="218"/>
      <c r="D121" s="219" t="s">
        <v>76</v>
      </c>
      <c r="E121" s="220" t="s">
        <v>235</v>
      </c>
      <c r="F121" s="220" t="s">
        <v>723</v>
      </c>
      <c r="G121" s="218"/>
      <c r="H121" s="218"/>
      <c r="I121" s="221"/>
      <c r="J121" s="222">
        <f>BK121</f>
        <v>0</v>
      </c>
      <c r="K121" s="218"/>
      <c r="L121" s="223"/>
      <c r="M121" s="224"/>
      <c r="N121" s="225"/>
      <c r="O121" s="225"/>
      <c r="P121" s="226">
        <f>P122+P141</f>
        <v>0</v>
      </c>
      <c r="Q121" s="225"/>
      <c r="R121" s="226">
        <f>R122+R141</f>
        <v>0</v>
      </c>
      <c r="S121" s="225"/>
      <c r="T121" s="227">
        <f>T122+T141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8" t="s">
        <v>145</v>
      </c>
      <c r="AT121" s="229" t="s">
        <v>76</v>
      </c>
      <c r="AU121" s="229" t="s">
        <v>77</v>
      </c>
      <c r="AY121" s="228" t="s">
        <v>133</v>
      </c>
      <c r="BK121" s="230">
        <f>BK122+BK141</f>
        <v>0</v>
      </c>
    </row>
    <row r="122" s="12" customFormat="1" ht="22.8" customHeight="1">
      <c r="A122" s="12"/>
      <c r="B122" s="217"/>
      <c r="C122" s="218"/>
      <c r="D122" s="219" t="s">
        <v>76</v>
      </c>
      <c r="E122" s="231" t="s">
        <v>724</v>
      </c>
      <c r="F122" s="231" t="s">
        <v>725</v>
      </c>
      <c r="G122" s="218"/>
      <c r="H122" s="218"/>
      <c r="I122" s="221"/>
      <c r="J122" s="232">
        <f>BK122</f>
        <v>0</v>
      </c>
      <c r="K122" s="218"/>
      <c r="L122" s="223"/>
      <c r="M122" s="224"/>
      <c r="N122" s="225"/>
      <c r="O122" s="225"/>
      <c r="P122" s="226">
        <f>SUM(P123:P140)</f>
        <v>0</v>
      </c>
      <c r="Q122" s="225"/>
      <c r="R122" s="226">
        <f>SUM(R123:R140)</f>
        <v>0</v>
      </c>
      <c r="S122" s="225"/>
      <c r="T122" s="227">
        <f>SUM(T123:T140)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8" t="s">
        <v>85</v>
      </c>
      <c r="AT122" s="229" t="s">
        <v>76</v>
      </c>
      <c r="AU122" s="229" t="s">
        <v>85</v>
      </c>
      <c r="AY122" s="228" t="s">
        <v>133</v>
      </c>
      <c r="BK122" s="230">
        <f>SUM(BK123:BK140)</f>
        <v>0</v>
      </c>
    </row>
    <row r="123" s="2" customFormat="1" ht="16.5" customHeight="1">
      <c r="A123" s="35"/>
      <c r="B123" s="36"/>
      <c r="C123" s="233" t="s">
        <v>85</v>
      </c>
      <c r="D123" s="233" t="s">
        <v>135</v>
      </c>
      <c r="E123" s="234" t="s">
        <v>709</v>
      </c>
      <c r="F123" s="235" t="s">
        <v>726</v>
      </c>
      <c r="G123" s="236" t="s">
        <v>269</v>
      </c>
      <c r="H123" s="237">
        <v>275</v>
      </c>
      <c r="I123" s="238"/>
      <c r="J123" s="237">
        <f>ROUND(I123*H123,3)</f>
        <v>0</v>
      </c>
      <c r="K123" s="239"/>
      <c r="L123" s="41"/>
      <c r="M123" s="240" t="s">
        <v>1</v>
      </c>
      <c r="N123" s="241" t="s">
        <v>43</v>
      </c>
      <c r="O123" s="88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4" t="s">
        <v>139</v>
      </c>
      <c r="AT123" s="244" t="s">
        <v>135</v>
      </c>
      <c r="AU123" s="244" t="s">
        <v>140</v>
      </c>
      <c r="AY123" s="14" t="s">
        <v>133</v>
      </c>
      <c r="BE123" s="245">
        <f>IF(N123="základná",J123,0)</f>
        <v>0</v>
      </c>
      <c r="BF123" s="245">
        <f>IF(N123="znížená",J123,0)</f>
        <v>0</v>
      </c>
      <c r="BG123" s="245">
        <f>IF(N123="zákl. prenesená",J123,0)</f>
        <v>0</v>
      </c>
      <c r="BH123" s="245">
        <f>IF(N123="zníž. prenesená",J123,0)</f>
        <v>0</v>
      </c>
      <c r="BI123" s="245">
        <f>IF(N123="nulová",J123,0)</f>
        <v>0</v>
      </c>
      <c r="BJ123" s="14" t="s">
        <v>140</v>
      </c>
      <c r="BK123" s="246">
        <f>ROUND(I123*H123,3)</f>
        <v>0</v>
      </c>
      <c r="BL123" s="14" t="s">
        <v>139</v>
      </c>
      <c r="BM123" s="244" t="s">
        <v>727</v>
      </c>
    </row>
    <row r="124" s="2" customFormat="1" ht="21.75" customHeight="1">
      <c r="A124" s="35"/>
      <c r="B124" s="36"/>
      <c r="C124" s="252" t="s">
        <v>140</v>
      </c>
      <c r="D124" s="252" t="s">
        <v>235</v>
      </c>
      <c r="E124" s="253" t="s">
        <v>728</v>
      </c>
      <c r="F124" s="254" t="s">
        <v>729</v>
      </c>
      <c r="G124" s="255" t="s">
        <v>269</v>
      </c>
      <c r="H124" s="256">
        <v>275</v>
      </c>
      <c r="I124" s="257"/>
      <c r="J124" s="256">
        <f>ROUND(I124*H124,3)</f>
        <v>0</v>
      </c>
      <c r="K124" s="258"/>
      <c r="L124" s="259"/>
      <c r="M124" s="260" t="s">
        <v>1</v>
      </c>
      <c r="N124" s="261" t="s">
        <v>43</v>
      </c>
      <c r="O124" s="88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4" t="s">
        <v>168</v>
      </c>
      <c r="AT124" s="244" t="s">
        <v>235</v>
      </c>
      <c r="AU124" s="244" t="s">
        <v>140</v>
      </c>
      <c r="AY124" s="14" t="s">
        <v>133</v>
      </c>
      <c r="BE124" s="245">
        <f>IF(N124="základná",J124,0)</f>
        <v>0</v>
      </c>
      <c r="BF124" s="245">
        <f>IF(N124="znížená",J124,0)</f>
        <v>0</v>
      </c>
      <c r="BG124" s="245">
        <f>IF(N124="zákl. prenesená",J124,0)</f>
        <v>0</v>
      </c>
      <c r="BH124" s="245">
        <f>IF(N124="zníž. prenesená",J124,0)</f>
        <v>0</v>
      </c>
      <c r="BI124" s="245">
        <f>IF(N124="nulová",J124,0)</f>
        <v>0</v>
      </c>
      <c r="BJ124" s="14" t="s">
        <v>140</v>
      </c>
      <c r="BK124" s="246">
        <f>ROUND(I124*H124,3)</f>
        <v>0</v>
      </c>
      <c r="BL124" s="14" t="s">
        <v>139</v>
      </c>
      <c r="BM124" s="244" t="s">
        <v>730</v>
      </c>
    </row>
    <row r="125" s="2" customFormat="1" ht="16.5" customHeight="1">
      <c r="A125" s="35"/>
      <c r="B125" s="36"/>
      <c r="C125" s="233" t="s">
        <v>145</v>
      </c>
      <c r="D125" s="233" t="s">
        <v>135</v>
      </c>
      <c r="E125" s="234" t="s">
        <v>712</v>
      </c>
      <c r="F125" s="235" t="s">
        <v>731</v>
      </c>
      <c r="G125" s="236" t="s">
        <v>269</v>
      </c>
      <c r="H125" s="237">
        <v>54</v>
      </c>
      <c r="I125" s="238"/>
      <c r="J125" s="237">
        <f>ROUND(I125*H125,3)</f>
        <v>0</v>
      </c>
      <c r="K125" s="239"/>
      <c r="L125" s="41"/>
      <c r="M125" s="240" t="s">
        <v>1</v>
      </c>
      <c r="N125" s="241" t="s">
        <v>43</v>
      </c>
      <c r="O125" s="88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4" t="s">
        <v>139</v>
      </c>
      <c r="AT125" s="244" t="s">
        <v>135</v>
      </c>
      <c r="AU125" s="244" t="s">
        <v>140</v>
      </c>
      <c r="AY125" s="14" t="s">
        <v>133</v>
      </c>
      <c r="BE125" s="245">
        <f>IF(N125="základná",J125,0)</f>
        <v>0</v>
      </c>
      <c r="BF125" s="245">
        <f>IF(N125="znížená",J125,0)</f>
        <v>0</v>
      </c>
      <c r="BG125" s="245">
        <f>IF(N125="zákl. prenesená",J125,0)</f>
        <v>0</v>
      </c>
      <c r="BH125" s="245">
        <f>IF(N125="zníž. prenesená",J125,0)</f>
        <v>0</v>
      </c>
      <c r="BI125" s="245">
        <f>IF(N125="nulová",J125,0)</f>
        <v>0</v>
      </c>
      <c r="BJ125" s="14" t="s">
        <v>140</v>
      </c>
      <c r="BK125" s="246">
        <f>ROUND(I125*H125,3)</f>
        <v>0</v>
      </c>
      <c r="BL125" s="14" t="s">
        <v>139</v>
      </c>
      <c r="BM125" s="244" t="s">
        <v>732</v>
      </c>
    </row>
    <row r="126" s="2" customFormat="1" ht="21.75" customHeight="1">
      <c r="A126" s="35"/>
      <c r="B126" s="36"/>
      <c r="C126" s="252" t="s">
        <v>139</v>
      </c>
      <c r="D126" s="252" t="s">
        <v>235</v>
      </c>
      <c r="E126" s="253" t="s">
        <v>733</v>
      </c>
      <c r="F126" s="254" t="s">
        <v>734</v>
      </c>
      <c r="G126" s="255" t="s">
        <v>269</v>
      </c>
      <c r="H126" s="256">
        <v>54</v>
      </c>
      <c r="I126" s="257"/>
      <c r="J126" s="256">
        <f>ROUND(I126*H126,3)</f>
        <v>0</v>
      </c>
      <c r="K126" s="258"/>
      <c r="L126" s="259"/>
      <c r="M126" s="260" t="s">
        <v>1</v>
      </c>
      <c r="N126" s="261" t="s">
        <v>43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168</v>
      </c>
      <c r="AT126" s="244" t="s">
        <v>235</v>
      </c>
      <c r="AU126" s="244" t="s">
        <v>140</v>
      </c>
      <c r="AY126" s="14" t="s">
        <v>133</v>
      </c>
      <c r="BE126" s="245">
        <f>IF(N126="základná",J126,0)</f>
        <v>0</v>
      </c>
      <c r="BF126" s="245">
        <f>IF(N126="znížená",J126,0)</f>
        <v>0</v>
      </c>
      <c r="BG126" s="245">
        <f>IF(N126="zákl. prenesená",J126,0)</f>
        <v>0</v>
      </c>
      <c r="BH126" s="245">
        <f>IF(N126="zníž. prenesená",J126,0)</f>
        <v>0</v>
      </c>
      <c r="BI126" s="245">
        <f>IF(N126="nulová",J126,0)</f>
        <v>0</v>
      </c>
      <c r="BJ126" s="14" t="s">
        <v>140</v>
      </c>
      <c r="BK126" s="246">
        <f>ROUND(I126*H126,3)</f>
        <v>0</v>
      </c>
      <c r="BL126" s="14" t="s">
        <v>139</v>
      </c>
      <c r="BM126" s="244" t="s">
        <v>735</v>
      </c>
    </row>
    <row r="127" s="2" customFormat="1" ht="16.5" customHeight="1">
      <c r="A127" s="35"/>
      <c r="B127" s="36"/>
      <c r="C127" s="233" t="s">
        <v>154</v>
      </c>
      <c r="D127" s="233" t="s">
        <v>135</v>
      </c>
      <c r="E127" s="234" t="s">
        <v>715</v>
      </c>
      <c r="F127" s="235" t="s">
        <v>736</v>
      </c>
      <c r="G127" s="236" t="s">
        <v>269</v>
      </c>
      <c r="H127" s="237">
        <v>275</v>
      </c>
      <c r="I127" s="238"/>
      <c r="J127" s="237">
        <f>ROUND(I127*H127,3)</f>
        <v>0</v>
      </c>
      <c r="K127" s="239"/>
      <c r="L127" s="41"/>
      <c r="M127" s="240" t="s">
        <v>1</v>
      </c>
      <c r="N127" s="241" t="s">
        <v>43</v>
      </c>
      <c r="O127" s="88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139</v>
      </c>
      <c r="AT127" s="244" t="s">
        <v>135</v>
      </c>
      <c r="AU127" s="244" t="s">
        <v>140</v>
      </c>
      <c r="AY127" s="14" t="s">
        <v>133</v>
      </c>
      <c r="BE127" s="245">
        <f>IF(N127="základná",J127,0)</f>
        <v>0</v>
      </c>
      <c r="BF127" s="245">
        <f>IF(N127="znížená",J127,0)</f>
        <v>0</v>
      </c>
      <c r="BG127" s="245">
        <f>IF(N127="zákl. prenesená",J127,0)</f>
        <v>0</v>
      </c>
      <c r="BH127" s="245">
        <f>IF(N127="zníž. prenesená",J127,0)</f>
        <v>0</v>
      </c>
      <c r="BI127" s="245">
        <f>IF(N127="nulová",J127,0)</f>
        <v>0</v>
      </c>
      <c r="BJ127" s="14" t="s">
        <v>140</v>
      </c>
      <c r="BK127" s="246">
        <f>ROUND(I127*H127,3)</f>
        <v>0</v>
      </c>
      <c r="BL127" s="14" t="s">
        <v>139</v>
      </c>
      <c r="BM127" s="244" t="s">
        <v>737</v>
      </c>
    </row>
    <row r="128" s="2" customFormat="1" ht="21.75" customHeight="1">
      <c r="A128" s="35"/>
      <c r="B128" s="36"/>
      <c r="C128" s="252" t="s">
        <v>159</v>
      </c>
      <c r="D128" s="252" t="s">
        <v>235</v>
      </c>
      <c r="E128" s="253" t="s">
        <v>738</v>
      </c>
      <c r="F128" s="254" t="s">
        <v>739</v>
      </c>
      <c r="G128" s="255" t="s">
        <v>269</v>
      </c>
      <c r="H128" s="256">
        <v>275</v>
      </c>
      <c r="I128" s="257"/>
      <c r="J128" s="256">
        <f>ROUND(I128*H128,3)</f>
        <v>0</v>
      </c>
      <c r="K128" s="258"/>
      <c r="L128" s="259"/>
      <c r="M128" s="260" t="s">
        <v>1</v>
      </c>
      <c r="N128" s="261" t="s">
        <v>43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168</v>
      </c>
      <c r="AT128" s="244" t="s">
        <v>235</v>
      </c>
      <c r="AU128" s="244" t="s">
        <v>140</v>
      </c>
      <c r="AY128" s="14" t="s">
        <v>133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4" t="s">
        <v>140</v>
      </c>
      <c r="BK128" s="246">
        <f>ROUND(I128*H128,3)</f>
        <v>0</v>
      </c>
      <c r="BL128" s="14" t="s">
        <v>139</v>
      </c>
      <c r="BM128" s="244" t="s">
        <v>740</v>
      </c>
    </row>
    <row r="129" s="2" customFormat="1" ht="33" customHeight="1">
      <c r="A129" s="35"/>
      <c r="B129" s="36"/>
      <c r="C129" s="233" t="s">
        <v>163</v>
      </c>
      <c r="D129" s="233" t="s">
        <v>135</v>
      </c>
      <c r="E129" s="234" t="s">
        <v>741</v>
      </c>
      <c r="F129" s="235" t="s">
        <v>742</v>
      </c>
      <c r="G129" s="236" t="s">
        <v>269</v>
      </c>
      <c r="H129" s="237">
        <v>9</v>
      </c>
      <c r="I129" s="238"/>
      <c r="J129" s="237">
        <f>ROUND(I129*H129,3)</f>
        <v>0</v>
      </c>
      <c r="K129" s="239"/>
      <c r="L129" s="41"/>
      <c r="M129" s="240" t="s">
        <v>1</v>
      </c>
      <c r="N129" s="241" t="s">
        <v>43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139</v>
      </c>
      <c r="AT129" s="244" t="s">
        <v>135</v>
      </c>
      <c r="AU129" s="244" t="s">
        <v>140</v>
      </c>
      <c r="AY129" s="14" t="s">
        <v>133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140</v>
      </c>
      <c r="BK129" s="246">
        <f>ROUND(I129*H129,3)</f>
        <v>0</v>
      </c>
      <c r="BL129" s="14" t="s">
        <v>139</v>
      </c>
      <c r="BM129" s="244" t="s">
        <v>743</v>
      </c>
    </row>
    <row r="130" s="2" customFormat="1" ht="33" customHeight="1">
      <c r="A130" s="35"/>
      <c r="B130" s="36"/>
      <c r="C130" s="252" t="s">
        <v>168</v>
      </c>
      <c r="D130" s="252" t="s">
        <v>235</v>
      </c>
      <c r="E130" s="253" t="s">
        <v>744</v>
      </c>
      <c r="F130" s="254" t="s">
        <v>745</v>
      </c>
      <c r="G130" s="255" t="s">
        <v>1</v>
      </c>
      <c r="H130" s="256">
        <v>9</v>
      </c>
      <c r="I130" s="257"/>
      <c r="J130" s="256">
        <f>ROUND(I130*H130,3)</f>
        <v>0</v>
      </c>
      <c r="K130" s="258"/>
      <c r="L130" s="259"/>
      <c r="M130" s="260" t="s">
        <v>1</v>
      </c>
      <c r="N130" s="261" t="s">
        <v>43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168</v>
      </c>
      <c r="AT130" s="244" t="s">
        <v>235</v>
      </c>
      <c r="AU130" s="244" t="s">
        <v>140</v>
      </c>
      <c r="AY130" s="14" t="s">
        <v>133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140</v>
      </c>
      <c r="BK130" s="246">
        <f>ROUND(I130*H130,3)</f>
        <v>0</v>
      </c>
      <c r="BL130" s="14" t="s">
        <v>139</v>
      </c>
      <c r="BM130" s="244" t="s">
        <v>746</v>
      </c>
    </row>
    <row r="131" s="2" customFormat="1" ht="21.75" customHeight="1">
      <c r="A131" s="35"/>
      <c r="B131" s="36"/>
      <c r="C131" s="233" t="s">
        <v>152</v>
      </c>
      <c r="D131" s="233" t="s">
        <v>135</v>
      </c>
      <c r="E131" s="234" t="s">
        <v>747</v>
      </c>
      <c r="F131" s="235" t="s">
        <v>748</v>
      </c>
      <c r="G131" s="236" t="s">
        <v>166</v>
      </c>
      <c r="H131" s="237">
        <v>9</v>
      </c>
      <c r="I131" s="238"/>
      <c r="J131" s="237">
        <f>ROUND(I131*H131,3)</f>
        <v>0</v>
      </c>
      <c r="K131" s="239"/>
      <c r="L131" s="41"/>
      <c r="M131" s="240" t="s">
        <v>1</v>
      </c>
      <c r="N131" s="241" t="s">
        <v>43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139</v>
      </c>
      <c r="AT131" s="244" t="s">
        <v>135</v>
      </c>
      <c r="AU131" s="244" t="s">
        <v>140</v>
      </c>
      <c r="AY131" s="14" t="s">
        <v>133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140</v>
      </c>
      <c r="BK131" s="246">
        <f>ROUND(I131*H131,3)</f>
        <v>0</v>
      </c>
      <c r="BL131" s="14" t="s">
        <v>139</v>
      </c>
      <c r="BM131" s="244" t="s">
        <v>749</v>
      </c>
    </row>
    <row r="132" s="2" customFormat="1" ht="16.5" customHeight="1">
      <c r="A132" s="35"/>
      <c r="B132" s="36"/>
      <c r="C132" s="252" t="s">
        <v>175</v>
      </c>
      <c r="D132" s="252" t="s">
        <v>235</v>
      </c>
      <c r="E132" s="253" t="s">
        <v>750</v>
      </c>
      <c r="F132" s="254" t="s">
        <v>751</v>
      </c>
      <c r="G132" s="255" t="s">
        <v>166</v>
      </c>
      <c r="H132" s="256">
        <v>9</v>
      </c>
      <c r="I132" s="257"/>
      <c r="J132" s="256">
        <f>ROUND(I132*H132,3)</f>
        <v>0</v>
      </c>
      <c r="K132" s="258"/>
      <c r="L132" s="259"/>
      <c r="M132" s="260" t="s">
        <v>1</v>
      </c>
      <c r="N132" s="261" t="s">
        <v>43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168</v>
      </c>
      <c r="AT132" s="244" t="s">
        <v>235</v>
      </c>
      <c r="AU132" s="244" t="s">
        <v>140</v>
      </c>
      <c r="AY132" s="14" t="s">
        <v>133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140</v>
      </c>
      <c r="BK132" s="246">
        <f>ROUND(I132*H132,3)</f>
        <v>0</v>
      </c>
      <c r="BL132" s="14" t="s">
        <v>139</v>
      </c>
      <c r="BM132" s="244" t="s">
        <v>752</v>
      </c>
    </row>
    <row r="133" s="2" customFormat="1" ht="21.75" customHeight="1">
      <c r="A133" s="35"/>
      <c r="B133" s="36"/>
      <c r="C133" s="233" t="s">
        <v>180</v>
      </c>
      <c r="D133" s="233" t="s">
        <v>135</v>
      </c>
      <c r="E133" s="234" t="s">
        <v>753</v>
      </c>
      <c r="F133" s="235" t="s">
        <v>754</v>
      </c>
      <c r="G133" s="236" t="s">
        <v>166</v>
      </c>
      <c r="H133" s="237">
        <v>9</v>
      </c>
      <c r="I133" s="238"/>
      <c r="J133" s="237">
        <f>ROUND(I133*H133,3)</f>
        <v>0</v>
      </c>
      <c r="K133" s="239"/>
      <c r="L133" s="41"/>
      <c r="M133" s="240" t="s">
        <v>1</v>
      </c>
      <c r="N133" s="241" t="s">
        <v>43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139</v>
      </c>
      <c r="AT133" s="244" t="s">
        <v>135</v>
      </c>
      <c r="AU133" s="244" t="s">
        <v>140</v>
      </c>
      <c r="AY133" s="14" t="s">
        <v>133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4" t="s">
        <v>140</v>
      </c>
      <c r="BK133" s="246">
        <f>ROUND(I133*H133,3)</f>
        <v>0</v>
      </c>
      <c r="BL133" s="14" t="s">
        <v>139</v>
      </c>
      <c r="BM133" s="244" t="s">
        <v>755</v>
      </c>
    </row>
    <row r="134" s="2" customFormat="1" ht="21.75" customHeight="1">
      <c r="A134" s="35"/>
      <c r="B134" s="36"/>
      <c r="C134" s="233" t="s">
        <v>184</v>
      </c>
      <c r="D134" s="233" t="s">
        <v>135</v>
      </c>
      <c r="E134" s="234" t="s">
        <v>756</v>
      </c>
      <c r="F134" s="235" t="s">
        <v>757</v>
      </c>
      <c r="G134" s="236" t="s">
        <v>166</v>
      </c>
      <c r="H134" s="237">
        <v>18</v>
      </c>
      <c r="I134" s="238"/>
      <c r="J134" s="237">
        <f>ROUND(I134*H134,3)</f>
        <v>0</v>
      </c>
      <c r="K134" s="239"/>
      <c r="L134" s="41"/>
      <c r="M134" s="240" t="s">
        <v>1</v>
      </c>
      <c r="N134" s="241" t="s">
        <v>43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139</v>
      </c>
      <c r="AT134" s="244" t="s">
        <v>135</v>
      </c>
      <c r="AU134" s="244" t="s">
        <v>140</v>
      </c>
      <c r="AY134" s="14" t="s">
        <v>133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4" t="s">
        <v>140</v>
      </c>
      <c r="BK134" s="246">
        <f>ROUND(I134*H134,3)</f>
        <v>0</v>
      </c>
      <c r="BL134" s="14" t="s">
        <v>139</v>
      </c>
      <c r="BM134" s="244" t="s">
        <v>758</v>
      </c>
    </row>
    <row r="135" s="2" customFormat="1" ht="21.75" customHeight="1">
      <c r="A135" s="35"/>
      <c r="B135" s="36"/>
      <c r="C135" s="252" t="s">
        <v>188</v>
      </c>
      <c r="D135" s="252" t="s">
        <v>235</v>
      </c>
      <c r="E135" s="253" t="s">
        <v>759</v>
      </c>
      <c r="F135" s="254" t="s">
        <v>760</v>
      </c>
      <c r="G135" s="255" t="s">
        <v>166</v>
      </c>
      <c r="H135" s="256">
        <v>18</v>
      </c>
      <c r="I135" s="257"/>
      <c r="J135" s="256">
        <f>ROUND(I135*H135,3)</f>
        <v>0</v>
      </c>
      <c r="K135" s="258"/>
      <c r="L135" s="259"/>
      <c r="M135" s="260" t="s">
        <v>1</v>
      </c>
      <c r="N135" s="261" t="s">
        <v>43</v>
      </c>
      <c r="O135" s="88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168</v>
      </c>
      <c r="AT135" s="244" t="s">
        <v>235</v>
      </c>
      <c r="AU135" s="244" t="s">
        <v>140</v>
      </c>
      <c r="AY135" s="14" t="s">
        <v>133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4" t="s">
        <v>140</v>
      </c>
      <c r="BK135" s="246">
        <f>ROUND(I135*H135,3)</f>
        <v>0</v>
      </c>
      <c r="BL135" s="14" t="s">
        <v>139</v>
      </c>
      <c r="BM135" s="244" t="s">
        <v>761</v>
      </c>
    </row>
    <row r="136" s="2" customFormat="1" ht="16.5" customHeight="1">
      <c r="A136" s="35"/>
      <c r="B136" s="36"/>
      <c r="C136" s="233" t="s">
        <v>192</v>
      </c>
      <c r="D136" s="233" t="s">
        <v>135</v>
      </c>
      <c r="E136" s="234" t="s">
        <v>762</v>
      </c>
      <c r="F136" s="235" t="s">
        <v>763</v>
      </c>
      <c r="G136" s="236" t="s">
        <v>166</v>
      </c>
      <c r="H136" s="237">
        <v>10</v>
      </c>
      <c r="I136" s="238"/>
      <c r="J136" s="237">
        <f>ROUND(I136*H136,3)</f>
        <v>0</v>
      </c>
      <c r="K136" s="239"/>
      <c r="L136" s="41"/>
      <c r="M136" s="240" t="s">
        <v>1</v>
      </c>
      <c r="N136" s="241" t="s">
        <v>43</v>
      </c>
      <c r="O136" s="88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139</v>
      </c>
      <c r="AT136" s="244" t="s">
        <v>135</v>
      </c>
      <c r="AU136" s="244" t="s">
        <v>140</v>
      </c>
      <c r="AY136" s="14" t="s">
        <v>133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4" t="s">
        <v>140</v>
      </c>
      <c r="BK136" s="246">
        <f>ROUND(I136*H136,3)</f>
        <v>0</v>
      </c>
      <c r="BL136" s="14" t="s">
        <v>139</v>
      </c>
      <c r="BM136" s="244" t="s">
        <v>764</v>
      </c>
    </row>
    <row r="137" s="2" customFormat="1" ht="16.5" customHeight="1">
      <c r="A137" s="35"/>
      <c r="B137" s="36"/>
      <c r="C137" s="233" t="s">
        <v>196</v>
      </c>
      <c r="D137" s="233" t="s">
        <v>135</v>
      </c>
      <c r="E137" s="234" t="s">
        <v>765</v>
      </c>
      <c r="F137" s="235" t="s">
        <v>766</v>
      </c>
      <c r="G137" s="236" t="s">
        <v>166</v>
      </c>
      <c r="H137" s="237">
        <v>10</v>
      </c>
      <c r="I137" s="238"/>
      <c r="J137" s="237">
        <f>ROUND(I137*H137,3)</f>
        <v>0</v>
      </c>
      <c r="K137" s="239"/>
      <c r="L137" s="41"/>
      <c r="M137" s="240" t="s">
        <v>1</v>
      </c>
      <c r="N137" s="241" t="s">
        <v>43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139</v>
      </c>
      <c r="AT137" s="244" t="s">
        <v>135</v>
      </c>
      <c r="AU137" s="244" t="s">
        <v>140</v>
      </c>
      <c r="AY137" s="14" t="s">
        <v>133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4" t="s">
        <v>140</v>
      </c>
      <c r="BK137" s="246">
        <f>ROUND(I137*H137,3)</f>
        <v>0</v>
      </c>
      <c r="BL137" s="14" t="s">
        <v>139</v>
      </c>
      <c r="BM137" s="244" t="s">
        <v>767</v>
      </c>
    </row>
    <row r="138" s="2" customFormat="1" ht="16.5" customHeight="1">
      <c r="A138" s="35"/>
      <c r="B138" s="36"/>
      <c r="C138" s="233" t="s">
        <v>200</v>
      </c>
      <c r="D138" s="233" t="s">
        <v>135</v>
      </c>
      <c r="E138" s="234" t="s">
        <v>768</v>
      </c>
      <c r="F138" s="235" t="s">
        <v>769</v>
      </c>
      <c r="G138" s="236" t="s">
        <v>451</v>
      </c>
      <c r="H138" s="237">
        <v>1</v>
      </c>
      <c r="I138" s="238"/>
      <c r="J138" s="237">
        <f>ROUND(I138*H138,3)</f>
        <v>0</v>
      </c>
      <c r="K138" s="239"/>
      <c r="L138" s="41"/>
      <c r="M138" s="240" t="s">
        <v>1</v>
      </c>
      <c r="N138" s="241" t="s">
        <v>43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139</v>
      </c>
      <c r="AT138" s="244" t="s">
        <v>135</v>
      </c>
      <c r="AU138" s="244" t="s">
        <v>140</v>
      </c>
      <c r="AY138" s="14" t="s">
        <v>133</v>
      </c>
      <c r="BE138" s="245">
        <f>IF(N138="základná",J138,0)</f>
        <v>0</v>
      </c>
      <c r="BF138" s="245">
        <f>IF(N138="znížená",J138,0)</f>
        <v>0</v>
      </c>
      <c r="BG138" s="245">
        <f>IF(N138="zákl. prenesená",J138,0)</f>
        <v>0</v>
      </c>
      <c r="BH138" s="245">
        <f>IF(N138="zníž. prenesená",J138,0)</f>
        <v>0</v>
      </c>
      <c r="BI138" s="245">
        <f>IF(N138="nulová",J138,0)</f>
        <v>0</v>
      </c>
      <c r="BJ138" s="14" t="s">
        <v>140</v>
      </c>
      <c r="BK138" s="246">
        <f>ROUND(I138*H138,3)</f>
        <v>0</v>
      </c>
      <c r="BL138" s="14" t="s">
        <v>139</v>
      </c>
      <c r="BM138" s="244" t="s">
        <v>770</v>
      </c>
    </row>
    <row r="139" s="2" customFormat="1" ht="16.5" customHeight="1">
      <c r="A139" s="35"/>
      <c r="B139" s="36"/>
      <c r="C139" s="233" t="s">
        <v>258</v>
      </c>
      <c r="D139" s="233" t="s">
        <v>135</v>
      </c>
      <c r="E139" s="234" t="s">
        <v>771</v>
      </c>
      <c r="F139" s="235" t="s">
        <v>772</v>
      </c>
      <c r="G139" s="236" t="s">
        <v>451</v>
      </c>
      <c r="H139" s="237">
        <v>1</v>
      </c>
      <c r="I139" s="238"/>
      <c r="J139" s="237">
        <f>ROUND(I139*H139,3)</f>
        <v>0</v>
      </c>
      <c r="K139" s="239"/>
      <c r="L139" s="41"/>
      <c r="M139" s="240" t="s">
        <v>1</v>
      </c>
      <c r="N139" s="241" t="s">
        <v>43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139</v>
      </c>
      <c r="AT139" s="244" t="s">
        <v>135</v>
      </c>
      <c r="AU139" s="244" t="s">
        <v>140</v>
      </c>
      <c r="AY139" s="14" t="s">
        <v>133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4" t="s">
        <v>140</v>
      </c>
      <c r="BK139" s="246">
        <f>ROUND(I139*H139,3)</f>
        <v>0</v>
      </c>
      <c r="BL139" s="14" t="s">
        <v>139</v>
      </c>
      <c r="BM139" s="244" t="s">
        <v>773</v>
      </c>
    </row>
    <row r="140" s="2" customFormat="1" ht="33" customHeight="1">
      <c r="A140" s="35"/>
      <c r="B140" s="36"/>
      <c r="C140" s="233" t="s">
        <v>262</v>
      </c>
      <c r="D140" s="233" t="s">
        <v>135</v>
      </c>
      <c r="E140" s="234" t="s">
        <v>774</v>
      </c>
      <c r="F140" s="235" t="s">
        <v>775</v>
      </c>
      <c r="G140" s="236" t="s">
        <v>166</v>
      </c>
      <c r="H140" s="237">
        <v>9</v>
      </c>
      <c r="I140" s="238"/>
      <c r="J140" s="237">
        <f>ROUND(I140*H140,3)</f>
        <v>0</v>
      </c>
      <c r="K140" s="239"/>
      <c r="L140" s="41"/>
      <c r="M140" s="240" t="s">
        <v>1</v>
      </c>
      <c r="N140" s="241" t="s">
        <v>43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139</v>
      </c>
      <c r="AT140" s="244" t="s">
        <v>135</v>
      </c>
      <c r="AU140" s="244" t="s">
        <v>140</v>
      </c>
      <c r="AY140" s="14" t="s">
        <v>133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4" t="s">
        <v>140</v>
      </c>
      <c r="BK140" s="246">
        <f>ROUND(I140*H140,3)</f>
        <v>0</v>
      </c>
      <c r="BL140" s="14" t="s">
        <v>139</v>
      </c>
      <c r="BM140" s="244" t="s">
        <v>776</v>
      </c>
    </row>
    <row r="141" s="12" customFormat="1" ht="22.8" customHeight="1">
      <c r="A141" s="12"/>
      <c r="B141" s="217"/>
      <c r="C141" s="218"/>
      <c r="D141" s="219" t="s">
        <v>76</v>
      </c>
      <c r="E141" s="231" t="s">
        <v>777</v>
      </c>
      <c r="F141" s="231" t="s">
        <v>778</v>
      </c>
      <c r="G141" s="218"/>
      <c r="H141" s="218"/>
      <c r="I141" s="221"/>
      <c r="J141" s="232">
        <f>BK141</f>
        <v>0</v>
      </c>
      <c r="K141" s="218"/>
      <c r="L141" s="223"/>
      <c r="M141" s="224"/>
      <c r="N141" s="225"/>
      <c r="O141" s="225"/>
      <c r="P141" s="226">
        <f>SUM(P142:P156)</f>
        <v>0</v>
      </c>
      <c r="Q141" s="225"/>
      <c r="R141" s="226">
        <f>SUM(R142:R156)</f>
        <v>0</v>
      </c>
      <c r="S141" s="225"/>
      <c r="T141" s="227">
        <f>SUM(T142:T156)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8" t="s">
        <v>85</v>
      </c>
      <c r="AT141" s="229" t="s">
        <v>76</v>
      </c>
      <c r="AU141" s="229" t="s">
        <v>85</v>
      </c>
      <c r="AY141" s="228" t="s">
        <v>133</v>
      </c>
      <c r="BK141" s="230">
        <f>SUM(BK142:BK156)</f>
        <v>0</v>
      </c>
    </row>
    <row r="142" s="2" customFormat="1" ht="16.5" customHeight="1">
      <c r="A142" s="35"/>
      <c r="B142" s="36"/>
      <c r="C142" s="233" t="s">
        <v>266</v>
      </c>
      <c r="D142" s="233" t="s">
        <v>135</v>
      </c>
      <c r="E142" s="234" t="s">
        <v>779</v>
      </c>
      <c r="F142" s="235" t="s">
        <v>780</v>
      </c>
      <c r="G142" s="236" t="s">
        <v>269</v>
      </c>
      <c r="H142" s="237">
        <v>248</v>
      </c>
      <c r="I142" s="238"/>
      <c r="J142" s="237">
        <f>ROUND(I142*H142,3)</f>
        <v>0</v>
      </c>
      <c r="K142" s="239"/>
      <c r="L142" s="41"/>
      <c r="M142" s="240" t="s">
        <v>1</v>
      </c>
      <c r="N142" s="241" t="s">
        <v>43</v>
      </c>
      <c r="O142" s="88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139</v>
      </c>
      <c r="AT142" s="244" t="s">
        <v>135</v>
      </c>
      <c r="AU142" s="244" t="s">
        <v>140</v>
      </c>
      <c r="AY142" s="14" t="s">
        <v>133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4" t="s">
        <v>140</v>
      </c>
      <c r="BK142" s="246">
        <f>ROUND(I142*H142,3)</f>
        <v>0</v>
      </c>
      <c r="BL142" s="14" t="s">
        <v>139</v>
      </c>
      <c r="BM142" s="244" t="s">
        <v>781</v>
      </c>
    </row>
    <row r="143" s="2" customFormat="1" ht="21.75" customHeight="1">
      <c r="A143" s="35"/>
      <c r="B143" s="36"/>
      <c r="C143" s="252" t="s">
        <v>7</v>
      </c>
      <c r="D143" s="252" t="s">
        <v>235</v>
      </c>
      <c r="E143" s="253" t="s">
        <v>782</v>
      </c>
      <c r="F143" s="254" t="s">
        <v>783</v>
      </c>
      <c r="G143" s="255" t="s">
        <v>269</v>
      </c>
      <c r="H143" s="256">
        <v>248</v>
      </c>
      <c r="I143" s="257"/>
      <c r="J143" s="256">
        <f>ROUND(I143*H143,3)</f>
        <v>0</v>
      </c>
      <c r="K143" s="258"/>
      <c r="L143" s="259"/>
      <c r="M143" s="260" t="s">
        <v>1</v>
      </c>
      <c r="N143" s="261" t="s">
        <v>43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168</v>
      </c>
      <c r="AT143" s="244" t="s">
        <v>235</v>
      </c>
      <c r="AU143" s="244" t="s">
        <v>140</v>
      </c>
      <c r="AY143" s="14" t="s">
        <v>133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4" t="s">
        <v>140</v>
      </c>
      <c r="BK143" s="246">
        <f>ROUND(I143*H143,3)</f>
        <v>0</v>
      </c>
      <c r="BL143" s="14" t="s">
        <v>139</v>
      </c>
      <c r="BM143" s="244" t="s">
        <v>784</v>
      </c>
    </row>
    <row r="144" s="2" customFormat="1" ht="16.5" customHeight="1">
      <c r="A144" s="35"/>
      <c r="B144" s="36"/>
      <c r="C144" s="233" t="s">
        <v>274</v>
      </c>
      <c r="D144" s="233" t="s">
        <v>135</v>
      </c>
      <c r="E144" s="234" t="s">
        <v>785</v>
      </c>
      <c r="F144" s="235" t="s">
        <v>786</v>
      </c>
      <c r="G144" s="236" t="s">
        <v>269</v>
      </c>
      <c r="H144" s="237">
        <v>248</v>
      </c>
      <c r="I144" s="238"/>
      <c r="J144" s="237">
        <f>ROUND(I144*H144,3)</f>
        <v>0</v>
      </c>
      <c r="K144" s="239"/>
      <c r="L144" s="41"/>
      <c r="M144" s="240" t="s">
        <v>1</v>
      </c>
      <c r="N144" s="241" t="s">
        <v>43</v>
      </c>
      <c r="O144" s="88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139</v>
      </c>
      <c r="AT144" s="244" t="s">
        <v>135</v>
      </c>
      <c r="AU144" s="244" t="s">
        <v>140</v>
      </c>
      <c r="AY144" s="14" t="s">
        <v>133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4" t="s">
        <v>140</v>
      </c>
      <c r="BK144" s="246">
        <f>ROUND(I144*H144,3)</f>
        <v>0</v>
      </c>
      <c r="BL144" s="14" t="s">
        <v>139</v>
      </c>
      <c r="BM144" s="244" t="s">
        <v>787</v>
      </c>
    </row>
    <row r="145" s="2" customFormat="1" ht="21.75" customHeight="1">
      <c r="A145" s="35"/>
      <c r="B145" s="36"/>
      <c r="C145" s="252" t="s">
        <v>278</v>
      </c>
      <c r="D145" s="252" t="s">
        <v>235</v>
      </c>
      <c r="E145" s="253" t="s">
        <v>788</v>
      </c>
      <c r="F145" s="254" t="s">
        <v>789</v>
      </c>
      <c r="G145" s="255" t="s">
        <v>269</v>
      </c>
      <c r="H145" s="256">
        <v>248</v>
      </c>
      <c r="I145" s="257"/>
      <c r="J145" s="256">
        <f>ROUND(I145*H145,3)</f>
        <v>0</v>
      </c>
      <c r="K145" s="258"/>
      <c r="L145" s="259"/>
      <c r="M145" s="260" t="s">
        <v>1</v>
      </c>
      <c r="N145" s="261" t="s">
        <v>43</v>
      </c>
      <c r="O145" s="88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168</v>
      </c>
      <c r="AT145" s="244" t="s">
        <v>235</v>
      </c>
      <c r="AU145" s="244" t="s">
        <v>140</v>
      </c>
      <c r="AY145" s="14" t="s">
        <v>133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4" t="s">
        <v>140</v>
      </c>
      <c r="BK145" s="246">
        <f>ROUND(I145*H145,3)</f>
        <v>0</v>
      </c>
      <c r="BL145" s="14" t="s">
        <v>139</v>
      </c>
      <c r="BM145" s="244" t="s">
        <v>790</v>
      </c>
    </row>
    <row r="146" s="2" customFormat="1" ht="21.75" customHeight="1">
      <c r="A146" s="35"/>
      <c r="B146" s="36"/>
      <c r="C146" s="233" t="s">
        <v>286</v>
      </c>
      <c r="D146" s="233" t="s">
        <v>135</v>
      </c>
      <c r="E146" s="234" t="s">
        <v>791</v>
      </c>
      <c r="F146" s="235" t="s">
        <v>792</v>
      </c>
      <c r="G146" s="236" t="s">
        <v>793</v>
      </c>
      <c r="H146" s="237">
        <v>0.248</v>
      </c>
      <c r="I146" s="238"/>
      <c r="J146" s="237">
        <f>ROUND(I146*H146,3)</f>
        <v>0</v>
      </c>
      <c r="K146" s="239"/>
      <c r="L146" s="41"/>
      <c r="M146" s="240" t="s">
        <v>1</v>
      </c>
      <c r="N146" s="241" t="s">
        <v>43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139</v>
      </c>
      <c r="AT146" s="244" t="s">
        <v>135</v>
      </c>
      <c r="AU146" s="244" t="s">
        <v>140</v>
      </c>
      <c r="AY146" s="14" t="s">
        <v>133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4" t="s">
        <v>140</v>
      </c>
      <c r="BK146" s="246">
        <f>ROUND(I146*H146,3)</f>
        <v>0</v>
      </c>
      <c r="BL146" s="14" t="s">
        <v>139</v>
      </c>
      <c r="BM146" s="244" t="s">
        <v>794</v>
      </c>
    </row>
    <row r="147" s="2" customFormat="1" ht="21.75" customHeight="1">
      <c r="A147" s="35"/>
      <c r="B147" s="36"/>
      <c r="C147" s="252" t="s">
        <v>291</v>
      </c>
      <c r="D147" s="252" t="s">
        <v>235</v>
      </c>
      <c r="E147" s="253" t="s">
        <v>795</v>
      </c>
      <c r="F147" s="254" t="s">
        <v>796</v>
      </c>
      <c r="G147" s="255" t="s">
        <v>269</v>
      </c>
      <c r="H147" s="256">
        <v>248</v>
      </c>
      <c r="I147" s="257"/>
      <c r="J147" s="256">
        <f>ROUND(I147*H147,3)</f>
        <v>0</v>
      </c>
      <c r="K147" s="258"/>
      <c r="L147" s="259"/>
      <c r="M147" s="260" t="s">
        <v>1</v>
      </c>
      <c r="N147" s="261" t="s">
        <v>43</v>
      </c>
      <c r="O147" s="88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168</v>
      </c>
      <c r="AT147" s="244" t="s">
        <v>235</v>
      </c>
      <c r="AU147" s="244" t="s">
        <v>140</v>
      </c>
      <c r="AY147" s="14" t="s">
        <v>133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4" t="s">
        <v>140</v>
      </c>
      <c r="BK147" s="246">
        <f>ROUND(I147*H147,3)</f>
        <v>0</v>
      </c>
      <c r="BL147" s="14" t="s">
        <v>139</v>
      </c>
      <c r="BM147" s="244" t="s">
        <v>797</v>
      </c>
    </row>
    <row r="148" s="2" customFormat="1" ht="21.75" customHeight="1">
      <c r="A148" s="35"/>
      <c r="B148" s="36"/>
      <c r="C148" s="252" t="s">
        <v>295</v>
      </c>
      <c r="D148" s="252" t="s">
        <v>235</v>
      </c>
      <c r="E148" s="253" t="s">
        <v>798</v>
      </c>
      <c r="F148" s="254" t="s">
        <v>799</v>
      </c>
      <c r="G148" s="255" t="s">
        <v>269</v>
      </c>
      <c r="H148" s="256">
        <v>248</v>
      </c>
      <c r="I148" s="257"/>
      <c r="J148" s="256">
        <f>ROUND(I148*H148,3)</f>
        <v>0</v>
      </c>
      <c r="K148" s="258"/>
      <c r="L148" s="259"/>
      <c r="M148" s="260" t="s">
        <v>1</v>
      </c>
      <c r="N148" s="261" t="s">
        <v>43</v>
      </c>
      <c r="O148" s="88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168</v>
      </c>
      <c r="AT148" s="244" t="s">
        <v>235</v>
      </c>
      <c r="AU148" s="244" t="s">
        <v>140</v>
      </c>
      <c r="AY148" s="14" t="s">
        <v>133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4" t="s">
        <v>140</v>
      </c>
      <c r="BK148" s="246">
        <f>ROUND(I148*H148,3)</f>
        <v>0</v>
      </c>
      <c r="BL148" s="14" t="s">
        <v>139</v>
      </c>
      <c r="BM148" s="244" t="s">
        <v>800</v>
      </c>
    </row>
    <row r="149" s="2" customFormat="1" ht="21.75" customHeight="1">
      <c r="A149" s="35"/>
      <c r="B149" s="36"/>
      <c r="C149" s="252" t="s">
        <v>299</v>
      </c>
      <c r="D149" s="252" t="s">
        <v>235</v>
      </c>
      <c r="E149" s="253" t="s">
        <v>801</v>
      </c>
      <c r="F149" s="254" t="s">
        <v>802</v>
      </c>
      <c r="G149" s="255" t="s">
        <v>269</v>
      </c>
      <c r="H149" s="256">
        <v>248</v>
      </c>
      <c r="I149" s="257"/>
      <c r="J149" s="256">
        <f>ROUND(I149*H149,3)</f>
        <v>0</v>
      </c>
      <c r="K149" s="258"/>
      <c r="L149" s="259"/>
      <c r="M149" s="260" t="s">
        <v>1</v>
      </c>
      <c r="N149" s="261" t="s">
        <v>43</v>
      </c>
      <c r="O149" s="88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168</v>
      </c>
      <c r="AT149" s="244" t="s">
        <v>235</v>
      </c>
      <c r="AU149" s="244" t="s">
        <v>140</v>
      </c>
      <c r="AY149" s="14" t="s">
        <v>133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4" t="s">
        <v>140</v>
      </c>
      <c r="BK149" s="246">
        <f>ROUND(I149*H149,3)</f>
        <v>0</v>
      </c>
      <c r="BL149" s="14" t="s">
        <v>139</v>
      </c>
      <c r="BM149" s="244" t="s">
        <v>803</v>
      </c>
    </row>
    <row r="150" s="2" customFormat="1" ht="21.75" customHeight="1">
      <c r="A150" s="35"/>
      <c r="B150" s="36"/>
      <c r="C150" s="252" t="s">
        <v>303</v>
      </c>
      <c r="D150" s="252" t="s">
        <v>235</v>
      </c>
      <c r="E150" s="253" t="s">
        <v>804</v>
      </c>
      <c r="F150" s="254" t="s">
        <v>805</v>
      </c>
      <c r="G150" s="255" t="s">
        <v>138</v>
      </c>
      <c r="H150" s="256">
        <v>86.799999999999997</v>
      </c>
      <c r="I150" s="257"/>
      <c r="J150" s="256">
        <f>ROUND(I150*H150,3)</f>
        <v>0</v>
      </c>
      <c r="K150" s="258"/>
      <c r="L150" s="259"/>
      <c r="M150" s="260" t="s">
        <v>1</v>
      </c>
      <c r="N150" s="261" t="s">
        <v>43</v>
      </c>
      <c r="O150" s="88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168</v>
      </c>
      <c r="AT150" s="244" t="s">
        <v>235</v>
      </c>
      <c r="AU150" s="244" t="s">
        <v>140</v>
      </c>
      <c r="AY150" s="14" t="s">
        <v>133</v>
      </c>
      <c r="BE150" s="245">
        <f>IF(N150="základná",J150,0)</f>
        <v>0</v>
      </c>
      <c r="BF150" s="245">
        <f>IF(N150="znížená",J150,0)</f>
        <v>0</v>
      </c>
      <c r="BG150" s="245">
        <f>IF(N150="zákl. prenesená",J150,0)</f>
        <v>0</v>
      </c>
      <c r="BH150" s="245">
        <f>IF(N150="zníž. prenesená",J150,0)</f>
        <v>0</v>
      </c>
      <c r="BI150" s="245">
        <f>IF(N150="nulová",J150,0)</f>
        <v>0</v>
      </c>
      <c r="BJ150" s="14" t="s">
        <v>140</v>
      </c>
      <c r="BK150" s="246">
        <f>ROUND(I150*H150,3)</f>
        <v>0</v>
      </c>
      <c r="BL150" s="14" t="s">
        <v>139</v>
      </c>
      <c r="BM150" s="244" t="s">
        <v>806</v>
      </c>
    </row>
    <row r="151" s="2" customFormat="1" ht="16.5" customHeight="1">
      <c r="A151" s="35"/>
      <c r="B151" s="36"/>
      <c r="C151" s="233" t="s">
        <v>307</v>
      </c>
      <c r="D151" s="233" t="s">
        <v>135</v>
      </c>
      <c r="E151" s="234" t="s">
        <v>807</v>
      </c>
      <c r="F151" s="235" t="s">
        <v>808</v>
      </c>
      <c r="G151" s="236" t="s">
        <v>793</v>
      </c>
      <c r="H151" s="237">
        <v>0.248</v>
      </c>
      <c r="I151" s="238"/>
      <c r="J151" s="237">
        <f>ROUND(I151*H151,3)</f>
        <v>0</v>
      </c>
      <c r="K151" s="239"/>
      <c r="L151" s="41"/>
      <c r="M151" s="240" t="s">
        <v>1</v>
      </c>
      <c r="N151" s="241" t="s">
        <v>43</v>
      </c>
      <c r="O151" s="88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139</v>
      </c>
      <c r="AT151" s="244" t="s">
        <v>135</v>
      </c>
      <c r="AU151" s="244" t="s">
        <v>140</v>
      </c>
      <c r="AY151" s="14" t="s">
        <v>133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4" t="s">
        <v>140</v>
      </c>
      <c r="BK151" s="246">
        <f>ROUND(I151*H151,3)</f>
        <v>0</v>
      </c>
      <c r="BL151" s="14" t="s">
        <v>139</v>
      </c>
      <c r="BM151" s="244" t="s">
        <v>809</v>
      </c>
    </row>
    <row r="152" s="2" customFormat="1" ht="16.5" customHeight="1">
      <c r="A152" s="35"/>
      <c r="B152" s="36"/>
      <c r="C152" s="233" t="s">
        <v>311</v>
      </c>
      <c r="D152" s="233" t="s">
        <v>135</v>
      </c>
      <c r="E152" s="234" t="s">
        <v>810</v>
      </c>
      <c r="F152" s="235" t="s">
        <v>811</v>
      </c>
      <c r="G152" s="236" t="s">
        <v>793</v>
      </c>
      <c r="H152" s="237">
        <v>0.248</v>
      </c>
      <c r="I152" s="238"/>
      <c r="J152" s="237">
        <f>ROUND(I152*H152,3)</f>
        <v>0</v>
      </c>
      <c r="K152" s="239"/>
      <c r="L152" s="41"/>
      <c r="M152" s="240" t="s">
        <v>1</v>
      </c>
      <c r="N152" s="241" t="s">
        <v>43</v>
      </c>
      <c r="O152" s="88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139</v>
      </c>
      <c r="AT152" s="244" t="s">
        <v>135</v>
      </c>
      <c r="AU152" s="244" t="s">
        <v>140</v>
      </c>
      <c r="AY152" s="14" t="s">
        <v>133</v>
      </c>
      <c r="BE152" s="245">
        <f>IF(N152="základná",J152,0)</f>
        <v>0</v>
      </c>
      <c r="BF152" s="245">
        <f>IF(N152="znížená",J152,0)</f>
        <v>0</v>
      </c>
      <c r="BG152" s="245">
        <f>IF(N152="zákl. prenesená",J152,0)</f>
        <v>0</v>
      </c>
      <c r="BH152" s="245">
        <f>IF(N152="zníž. prenesená",J152,0)</f>
        <v>0</v>
      </c>
      <c r="BI152" s="245">
        <f>IF(N152="nulová",J152,0)</f>
        <v>0</v>
      </c>
      <c r="BJ152" s="14" t="s">
        <v>140</v>
      </c>
      <c r="BK152" s="246">
        <f>ROUND(I152*H152,3)</f>
        <v>0</v>
      </c>
      <c r="BL152" s="14" t="s">
        <v>139</v>
      </c>
      <c r="BM152" s="244" t="s">
        <v>812</v>
      </c>
    </row>
    <row r="153" s="2" customFormat="1" ht="21.75" customHeight="1">
      <c r="A153" s="35"/>
      <c r="B153" s="36"/>
      <c r="C153" s="233" t="s">
        <v>315</v>
      </c>
      <c r="D153" s="233" t="s">
        <v>135</v>
      </c>
      <c r="E153" s="234" t="s">
        <v>813</v>
      </c>
      <c r="F153" s="235" t="s">
        <v>814</v>
      </c>
      <c r="G153" s="236" t="s">
        <v>166</v>
      </c>
      <c r="H153" s="237">
        <v>9</v>
      </c>
      <c r="I153" s="238"/>
      <c r="J153" s="237">
        <f>ROUND(I153*H153,3)</f>
        <v>0</v>
      </c>
      <c r="K153" s="239"/>
      <c r="L153" s="41"/>
      <c r="M153" s="240" t="s">
        <v>1</v>
      </c>
      <c r="N153" s="241" t="s">
        <v>43</v>
      </c>
      <c r="O153" s="88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139</v>
      </c>
      <c r="AT153" s="244" t="s">
        <v>135</v>
      </c>
      <c r="AU153" s="244" t="s">
        <v>140</v>
      </c>
      <c r="AY153" s="14" t="s">
        <v>133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4" t="s">
        <v>140</v>
      </c>
      <c r="BK153" s="246">
        <f>ROUND(I153*H153,3)</f>
        <v>0</v>
      </c>
      <c r="BL153" s="14" t="s">
        <v>139</v>
      </c>
      <c r="BM153" s="244" t="s">
        <v>815</v>
      </c>
    </row>
    <row r="154" s="2" customFormat="1" ht="21.75" customHeight="1">
      <c r="A154" s="35"/>
      <c r="B154" s="36"/>
      <c r="C154" s="252" t="s">
        <v>319</v>
      </c>
      <c r="D154" s="252" t="s">
        <v>235</v>
      </c>
      <c r="E154" s="253" t="s">
        <v>816</v>
      </c>
      <c r="F154" s="254" t="s">
        <v>817</v>
      </c>
      <c r="G154" s="255" t="s">
        <v>166</v>
      </c>
      <c r="H154" s="256">
        <v>9</v>
      </c>
      <c r="I154" s="257"/>
      <c r="J154" s="256">
        <f>ROUND(I154*H154,3)</f>
        <v>0</v>
      </c>
      <c r="K154" s="258"/>
      <c r="L154" s="259"/>
      <c r="M154" s="260" t="s">
        <v>1</v>
      </c>
      <c r="N154" s="261" t="s">
        <v>43</v>
      </c>
      <c r="O154" s="88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168</v>
      </c>
      <c r="AT154" s="244" t="s">
        <v>235</v>
      </c>
      <c r="AU154" s="244" t="s">
        <v>140</v>
      </c>
      <c r="AY154" s="14" t="s">
        <v>133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4" t="s">
        <v>140</v>
      </c>
      <c r="BK154" s="246">
        <f>ROUND(I154*H154,3)</f>
        <v>0</v>
      </c>
      <c r="BL154" s="14" t="s">
        <v>139</v>
      </c>
      <c r="BM154" s="244" t="s">
        <v>818</v>
      </c>
    </row>
    <row r="155" s="2" customFormat="1" ht="16.5" customHeight="1">
      <c r="A155" s="35"/>
      <c r="B155" s="36"/>
      <c r="C155" s="252" t="s">
        <v>323</v>
      </c>
      <c r="D155" s="252" t="s">
        <v>235</v>
      </c>
      <c r="E155" s="253" t="s">
        <v>819</v>
      </c>
      <c r="F155" s="254" t="s">
        <v>820</v>
      </c>
      <c r="G155" s="255" t="s">
        <v>166</v>
      </c>
      <c r="H155" s="256">
        <v>9</v>
      </c>
      <c r="I155" s="257"/>
      <c r="J155" s="256">
        <f>ROUND(I155*H155,3)</f>
        <v>0</v>
      </c>
      <c r="K155" s="258"/>
      <c r="L155" s="259"/>
      <c r="M155" s="260" t="s">
        <v>1</v>
      </c>
      <c r="N155" s="261" t="s">
        <v>43</v>
      </c>
      <c r="O155" s="88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168</v>
      </c>
      <c r="AT155" s="244" t="s">
        <v>235</v>
      </c>
      <c r="AU155" s="244" t="s">
        <v>140</v>
      </c>
      <c r="AY155" s="14" t="s">
        <v>133</v>
      </c>
      <c r="BE155" s="245">
        <f>IF(N155="základná",J155,0)</f>
        <v>0</v>
      </c>
      <c r="BF155" s="245">
        <f>IF(N155="znížená",J155,0)</f>
        <v>0</v>
      </c>
      <c r="BG155" s="245">
        <f>IF(N155="zákl. prenesená",J155,0)</f>
        <v>0</v>
      </c>
      <c r="BH155" s="245">
        <f>IF(N155="zníž. prenesená",J155,0)</f>
        <v>0</v>
      </c>
      <c r="BI155" s="245">
        <f>IF(N155="nulová",J155,0)</f>
        <v>0</v>
      </c>
      <c r="BJ155" s="14" t="s">
        <v>140</v>
      </c>
      <c r="BK155" s="246">
        <f>ROUND(I155*H155,3)</f>
        <v>0</v>
      </c>
      <c r="BL155" s="14" t="s">
        <v>139</v>
      </c>
      <c r="BM155" s="244" t="s">
        <v>821</v>
      </c>
    </row>
    <row r="156" s="2" customFormat="1" ht="16.5" customHeight="1">
      <c r="A156" s="35"/>
      <c r="B156" s="36"/>
      <c r="C156" s="252" t="s">
        <v>327</v>
      </c>
      <c r="D156" s="252" t="s">
        <v>235</v>
      </c>
      <c r="E156" s="253" t="s">
        <v>822</v>
      </c>
      <c r="F156" s="254" t="s">
        <v>823</v>
      </c>
      <c r="G156" s="255" t="s">
        <v>166</v>
      </c>
      <c r="H156" s="256">
        <v>9</v>
      </c>
      <c r="I156" s="257"/>
      <c r="J156" s="256">
        <f>ROUND(I156*H156,3)</f>
        <v>0</v>
      </c>
      <c r="K156" s="258"/>
      <c r="L156" s="259"/>
      <c r="M156" s="260" t="s">
        <v>1</v>
      </c>
      <c r="N156" s="261" t="s">
        <v>43</v>
      </c>
      <c r="O156" s="88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4" t="s">
        <v>168</v>
      </c>
      <c r="AT156" s="244" t="s">
        <v>235</v>
      </c>
      <c r="AU156" s="244" t="s">
        <v>140</v>
      </c>
      <c r="AY156" s="14" t="s">
        <v>133</v>
      </c>
      <c r="BE156" s="245">
        <f>IF(N156="základná",J156,0)</f>
        <v>0</v>
      </c>
      <c r="BF156" s="245">
        <f>IF(N156="znížená",J156,0)</f>
        <v>0</v>
      </c>
      <c r="BG156" s="245">
        <f>IF(N156="zákl. prenesená",J156,0)</f>
        <v>0</v>
      </c>
      <c r="BH156" s="245">
        <f>IF(N156="zníž. prenesená",J156,0)</f>
        <v>0</v>
      </c>
      <c r="BI156" s="245">
        <f>IF(N156="nulová",J156,0)</f>
        <v>0</v>
      </c>
      <c r="BJ156" s="14" t="s">
        <v>140</v>
      </c>
      <c r="BK156" s="246">
        <f>ROUND(I156*H156,3)</f>
        <v>0</v>
      </c>
      <c r="BL156" s="14" t="s">
        <v>139</v>
      </c>
      <c r="BM156" s="244" t="s">
        <v>824</v>
      </c>
    </row>
    <row r="157" s="12" customFormat="1" ht="25.92" customHeight="1">
      <c r="A157" s="12"/>
      <c r="B157" s="217"/>
      <c r="C157" s="218"/>
      <c r="D157" s="219" t="s">
        <v>76</v>
      </c>
      <c r="E157" s="220" t="s">
        <v>825</v>
      </c>
      <c r="F157" s="220" t="s">
        <v>826</v>
      </c>
      <c r="G157" s="218"/>
      <c r="H157" s="218"/>
      <c r="I157" s="221"/>
      <c r="J157" s="222">
        <f>BK157</f>
        <v>0</v>
      </c>
      <c r="K157" s="218"/>
      <c r="L157" s="223"/>
      <c r="M157" s="224"/>
      <c r="N157" s="225"/>
      <c r="O157" s="225"/>
      <c r="P157" s="226">
        <f>SUM(P158:P159)</f>
        <v>0</v>
      </c>
      <c r="Q157" s="225"/>
      <c r="R157" s="226">
        <f>SUM(R158:R159)</f>
        <v>0</v>
      </c>
      <c r="S157" s="225"/>
      <c r="T157" s="227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8" t="s">
        <v>139</v>
      </c>
      <c r="AT157" s="229" t="s">
        <v>76</v>
      </c>
      <c r="AU157" s="229" t="s">
        <v>77</v>
      </c>
      <c r="AY157" s="228" t="s">
        <v>133</v>
      </c>
      <c r="BK157" s="230">
        <f>SUM(BK158:BK159)</f>
        <v>0</v>
      </c>
    </row>
    <row r="158" s="2" customFormat="1" ht="16.5" customHeight="1">
      <c r="A158" s="35"/>
      <c r="B158" s="36"/>
      <c r="C158" s="233" t="s">
        <v>331</v>
      </c>
      <c r="D158" s="233" t="s">
        <v>135</v>
      </c>
      <c r="E158" s="234" t="s">
        <v>827</v>
      </c>
      <c r="F158" s="235" t="s">
        <v>828</v>
      </c>
      <c r="G158" s="236" t="s">
        <v>829</v>
      </c>
      <c r="H158" s="237">
        <v>16</v>
      </c>
      <c r="I158" s="238"/>
      <c r="J158" s="237">
        <f>ROUND(I158*H158,3)</f>
        <v>0</v>
      </c>
      <c r="K158" s="239"/>
      <c r="L158" s="41"/>
      <c r="M158" s="240" t="s">
        <v>1</v>
      </c>
      <c r="N158" s="241" t="s">
        <v>43</v>
      </c>
      <c r="O158" s="88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4" t="s">
        <v>830</v>
      </c>
      <c r="AT158" s="244" t="s">
        <v>135</v>
      </c>
      <c r="AU158" s="244" t="s">
        <v>85</v>
      </c>
      <c r="AY158" s="14" t="s">
        <v>133</v>
      </c>
      <c r="BE158" s="245">
        <f>IF(N158="základná",J158,0)</f>
        <v>0</v>
      </c>
      <c r="BF158" s="245">
        <f>IF(N158="znížená",J158,0)</f>
        <v>0</v>
      </c>
      <c r="BG158" s="245">
        <f>IF(N158="zákl. prenesená",J158,0)</f>
        <v>0</v>
      </c>
      <c r="BH158" s="245">
        <f>IF(N158="zníž. prenesená",J158,0)</f>
        <v>0</v>
      </c>
      <c r="BI158" s="245">
        <f>IF(N158="nulová",J158,0)</f>
        <v>0</v>
      </c>
      <c r="BJ158" s="14" t="s">
        <v>140</v>
      </c>
      <c r="BK158" s="246">
        <f>ROUND(I158*H158,3)</f>
        <v>0</v>
      </c>
      <c r="BL158" s="14" t="s">
        <v>830</v>
      </c>
      <c r="BM158" s="244" t="s">
        <v>831</v>
      </c>
    </row>
    <row r="159" s="2" customFormat="1" ht="16.5" customHeight="1">
      <c r="A159" s="35"/>
      <c r="B159" s="36"/>
      <c r="C159" s="233" t="s">
        <v>335</v>
      </c>
      <c r="D159" s="233" t="s">
        <v>135</v>
      </c>
      <c r="E159" s="234" t="s">
        <v>832</v>
      </c>
      <c r="F159" s="235" t="s">
        <v>833</v>
      </c>
      <c r="G159" s="236" t="s">
        <v>829</v>
      </c>
      <c r="H159" s="237">
        <v>24</v>
      </c>
      <c r="I159" s="238"/>
      <c r="J159" s="237">
        <f>ROUND(I159*H159,3)</f>
        <v>0</v>
      </c>
      <c r="K159" s="239"/>
      <c r="L159" s="41"/>
      <c r="M159" s="247" t="s">
        <v>1</v>
      </c>
      <c r="N159" s="248" t="s">
        <v>43</v>
      </c>
      <c r="O159" s="249"/>
      <c r="P159" s="250">
        <f>O159*H159</f>
        <v>0</v>
      </c>
      <c r="Q159" s="250">
        <v>0</v>
      </c>
      <c r="R159" s="250">
        <f>Q159*H159</f>
        <v>0</v>
      </c>
      <c r="S159" s="250">
        <v>0</v>
      </c>
      <c r="T159" s="25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830</v>
      </c>
      <c r="AT159" s="244" t="s">
        <v>135</v>
      </c>
      <c r="AU159" s="244" t="s">
        <v>85</v>
      </c>
      <c r="AY159" s="14" t="s">
        <v>133</v>
      </c>
      <c r="BE159" s="245">
        <f>IF(N159="základná",J159,0)</f>
        <v>0</v>
      </c>
      <c r="BF159" s="245">
        <f>IF(N159="znížená",J159,0)</f>
        <v>0</v>
      </c>
      <c r="BG159" s="245">
        <f>IF(N159="zákl. prenesená",J159,0)</f>
        <v>0</v>
      </c>
      <c r="BH159" s="245">
        <f>IF(N159="zníž. prenesená",J159,0)</f>
        <v>0</v>
      </c>
      <c r="BI159" s="245">
        <f>IF(N159="nulová",J159,0)</f>
        <v>0</v>
      </c>
      <c r="BJ159" s="14" t="s">
        <v>140</v>
      </c>
      <c r="BK159" s="246">
        <f>ROUND(I159*H159,3)</f>
        <v>0</v>
      </c>
      <c r="BL159" s="14" t="s">
        <v>830</v>
      </c>
      <c r="BM159" s="244" t="s">
        <v>834</v>
      </c>
    </row>
    <row r="160" s="2" customFormat="1" ht="6.96" customHeight="1">
      <c r="A160" s="35"/>
      <c r="B160" s="63"/>
      <c r="C160" s="64"/>
      <c r="D160" s="64"/>
      <c r="E160" s="64"/>
      <c r="F160" s="64"/>
      <c r="G160" s="64"/>
      <c r="H160" s="64"/>
      <c r="I160" s="180"/>
      <c r="J160" s="64"/>
      <c r="K160" s="64"/>
      <c r="L160" s="41"/>
      <c r="M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</sheetData>
  <sheetProtection sheet="1" autoFilter="0" formatColumns="0" formatRows="0" objects="1" scenarios="1" spinCount="100000" saltValue="9G2QOHA9001ClKg/x0Kfxgjeuc0wUYobB5XqwO4YMHH3aZU1k11VT2WpZisY4Bp+7maQEoq6QJFNYvi6vUnmnA==" hashValue="V6ZBmMNZ9S10eW0ucALuQ10S3/wRoK4ywj780s1PTgKUSjvc11Cu0fCViibU6LrCI+ChpIWqH1qgje7wUZ42sQ==" algorithmName="SHA-512" password="CC35"/>
  <autoFilter ref="C119:K15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77</v>
      </c>
    </row>
    <row r="4" s="1" customFormat="1" ht="24.96" customHeight="1">
      <c r="B4" s="17"/>
      <c r="D4" s="137" t="s">
        <v>108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Revitalizácia vnútrobloku vedľa hotela Magnus, Trenčín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109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835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12.5.2020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29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25</v>
      </c>
      <c r="J21" s="143" t="s">
        <v>31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35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ROUND((SUM(BE119:BE216)),  2)</f>
        <v>0</v>
      </c>
      <c r="G33" s="35"/>
      <c r="H33" s="35"/>
      <c r="I33" s="159">
        <v>0.20000000000000001</v>
      </c>
      <c r="J33" s="158">
        <f>ROUND(((SUM(BE119:BE216))*I33),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43</v>
      </c>
      <c r="F34" s="158">
        <f>ROUND((SUM(BF119:BF216)),  2)</f>
        <v>0</v>
      </c>
      <c r="G34" s="35"/>
      <c r="H34" s="35"/>
      <c r="I34" s="159">
        <v>0.20000000000000001</v>
      </c>
      <c r="J34" s="158">
        <f>ROUND(((SUM(BF119:BF216))*I34),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ROUND((SUM(BG119:BG216)),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ROUND((SUM(BH119:BH216)),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ROUND((SUM(BI119:BI216)),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Revitalizácia vnútrobloku vedľa hotela Magnus, Trenčín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008 - Sadovnícke úpravy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Trenčín</v>
      </c>
      <c r="G89" s="37"/>
      <c r="H89" s="37"/>
      <c r="I89" s="144" t="s">
        <v>20</v>
      </c>
      <c r="J89" s="76" t="str">
        <f>IF(J12="","",J12)</f>
        <v>12.5.2020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22</v>
      </c>
      <c r="D91" s="37"/>
      <c r="E91" s="37"/>
      <c r="F91" s="24" t="str">
        <f>E15</f>
        <v xml:space="preserve"> </v>
      </c>
      <c r="G91" s="37"/>
      <c r="H91" s="37"/>
      <c r="I91" s="144" t="s">
        <v>28</v>
      </c>
      <c r="J91" s="33" t="str">
        <f>E21</f>
        <v>3D PARTNERS,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Ing. Martin TOMÁŠ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112</v>
      </c>
      <c r="D94" s="186"/>
      <c r="E94" s="186"/>
      <c r="F94" s="186"/>
      <c r="G94" s="186"/>
      <c r="H94" s="186"/>
      <c r="I94" s="187"/>
      <c r="J94" s="188" t="s">
        <v>113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114</v>
      </c>
      <c r="D96" s="37"/>
      <c r="E96" s="37"/>
      <c r="F96" s="37"/>
      <c r="G96" s="37"/>
      <c r="H96" s="37"/>
      <c r="I96" s="141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90"/>
      <c r="C97" s="191"/>
      <c r="D97" s="192" t="s">
        <v>836</v>
      </c>
      <c r="E97" s="193"/>
      <c r="F97" s="193"/>
      <c r="G97" s="193"/>
      <c r="H97" s="193"/>
      <c r="I97" s="194"/>
      <c r="J97" s="195">
        <f>J120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837</v>
      </c>
      <c r="E98" s="200"/>
      <c r="F98" s="200"/>
      <c r="G98" s="200"/>
      <c r="H98" s="200"/>
      <c r="I98" s="201"/>
      <c r="J98" s="202">
        <f>J121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838</v>
      </c>
      <c r="E99" s="200"/>
      <c r="F99" s="200"/>
      <c r="G99" s="200"/>
      <c r="H99" s="200"/>
      <c r="I99" s="201"/>
      <c r="J99" s="202">
        <f>J215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141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180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183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119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14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4" t="str">
        <f>E7</f>
        <v>Revitalizácia vnútrobloku vedľa hotela Magnus, Trenčín</v>
      </c>
      <c r="F109" s="29"/>
      <c r="G109" s="29"/>
      <c r="H109" s="29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109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008 - Sadovnícke úpravy</v>
      </c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18</v>
      </c>
      <c r="D113" s="37"/>
      <c r="E113" s="37"/>
      <c r="F113" s="24" t="str">
        <f>F12</f>
        <v>Trenčín</v>
      </c>
      <c r="G113" s="37"/>
      <c r="H113" s="37"/>
      <c r="I113" s="144" t="s">
        <v>20</v>
      </c>
      <c r="J113" s="76" t="str">
        <f>IF(J12="","",J12)</f>
        <v>12.5.2020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5.65" customHeight="1">
      <c r="A115" s="35"/>
      <c r="B115" s="36"/>
      <c r="C115" s="29" t="s">
        <v>22</v>
      </c>
      <c r="D115" s="37"/>
      <c r="E115" s="37"/>
      <c r="F115" s="24" t="str">
        <f>E15</f>
        <v xml:space="preserve"> </v>
      </c>
      <c r="G115" s="37"/>
      <c r="H115" s="37"/>
      <c r="I115" s="144" t="s">
        <v>28</v>
      </c>
      <c r="J115" s="33" t="str">
        <f>E21</f>
        <v>3D PARTNERS,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26</v>
      </c>
      <c r="D116" s="37"/>
      <c r="E116" s="37"/>
      <c r="F116" s="24" t="str">
        <f>IF(E18="","",E18)</f>
        <v>Vyplň údaj</v>
      </c>
      <c r="G116" s="37"/>
      <c r="H116" s="37"/>
      <c r="I116" s="144" t="s">
        <v>34</v>
      </c>
      <c r="J116" s="33" t="str">
        <f>E24</f>
        <v>Ing. Martin TOMÁŠ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204"/>
      <c r="B118" s="205"/>
      <c r="C118" s="206" t="s">
        <v>120</v>
      </c>
      <c r="D118" s="207" t="s">
        <v>62</v>
      </c>
      <c r="E118" s="207" t="s">
        <v>58</v>
      </c>
      <c r="F118" s="207" t="s">
        <v>59</v>
      </c>
      <c r="G118" s="207" t="s">
        <v>121</v>
      </c>
      <c r="H118" s="207" t="s">
        <v>122</v>
      </c>
      <c r="I118" s="208" t="s">
        <v>123</v>
      </c>
      <c r="J118" s="209" t="s">
        <v>113</v>
      </c>
      <c r="K118" s="210" t="s">
        <v>124</v>
      </c>
      <c r="L118" s="211"/>
      <c r="M118" s="97" t="s">
        <v>1</v>
      </c>
      <c r="N118" s="98" t="s">
        <v>41</v>
      </c>
      <c r="O118" s="98" t="s">
        <v>125</v>
      </c>
      <c r="P118" s="98" t="s">
        <v>126</v>
      </c>
      <c r="Q118" s="98" t="s">
        <v>127</v>
      </c>
      <c r="R118" s="98" t="s">
        <v>128</v>
      </c>
      <c r="S118" s="98" t="s">
        <v>129</v>
      </c>
      <c r="T118" s="99" t="s">
        <v>130</v>
      </c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</row>
    <row r="119" s="2" customFormat="1" ht="22.8" customHeight="1">
      <c r="A119" s="35"/>
      <c r="B119" s="36"/>
      <c r="C119" s="104" t="s">
        <v>114</v>
      </c>
      <c r="D119" s="37"/>
      <c r="E119" s="37"/>
      <c r="F119" s="37"/>
      <c r="G119" s="37"/>
      <c r="H119" s="37"/>
      <c r="I119" s="141"/>
      <c r="J119" s="212">
        <f>BK119</f>
        <v>0</v>
      </c>
      <c r="K119" s="37"/>
      <c r="L119" s="41"/>
      <c r="M119" s="100"/>
      <c r="N119" s="213"/>
      <c r="O119" s="101"/>
      <c r="P119" s="214">
        <f>P120</f>
        <v>0</v>
      </c>
      <c r="Q119" s="101"/>
      <c r="R119" s="214">
        <f>R120</f>
        <v>217.223996</v>
      </c>
      <c r="S119" s="101"/>
      <c r="T119" s="215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115</v>
      </c>
      <c r="BK119" s="216">
        <f>BK120</f>
        <v>0</v>
      </c>
    </row>
    <row r="120" s="12" customFormat="1" ht="25.92" customHeight="1">
      <c r="A120" s="12"/>
      <c r="B120" s="217"/>
      <c r="C120" s="218"/>
      <c r="D120" s="219" t="s">
        <v>76</v>
      </c>
      <c r="E120" s="220" t="s">
        <v>131</v>
      </c>
      <c r="F120" s="220" t="s">
        <v>839</v>
      </c>
      <c r="G120" s="218"/>
      <c r="H120" s="218"/>
      <c r="I120" s="221"/>
      <c r="J120" s="222">
        <f>BK120</f>
        <v>0</v>
      </c>
      <c r="K120" s="218"/>
      <c r="L120" s="223"/>
      <c r="M120" s="224"/>
      <c r="N120" s="225"/>
      <c r="O120" s="225"/>
      <c r="P120" s="226">
        <f>P121+P215</f>
        <v>0</v>
      </c>
      <c r="Q120" s="225"/>
      <c r="R120" s="226">
        <f>R121+R215</f>
        <v>217.223996</v>
      </c>
      <c r="S120" s="225"/>
      <c r="T120" s="227">
        <f>T121+T215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8" t="s">
        <v>85</v>
      </c>
      <c r="AT120" s="229" t="s">
        <v>76</v>
      </c>
      <c r="AU120" s="229" t="s">
        <v>77</v>
      </c>
      <c r="AY120" s="228" t="s">
        <v>133</v>
      </c>
      <c r="BK120" s="230">
        <f>BK121+BK215</f>
        <v>0</v>
      </c>
    </row>
    <row r="121" s="12" customFormat="1" ht="22.8" customHeight="1">
      <c r="A121" s="12"/>
      <c r="B121" s="217"/>
      <c r="C121" s="218"/>
      <c r="D121" s="219" t="s">
        <v>76</v>
      </c>
      <c r="E121" s="231" t="s">
        <v>85</v>
      </c>
      <c r="F121" s="231" t="s">
        <v>840</v>
      </c>
      <c r="G121" s="218"/>
      <c r="H121" s="218"/>
      <c r="I121" s="221"/>
      <c r="J121" s="232">
        <f>BK121</f>
        <v>0</v>
      </c>
      <c r="K121" s="218"/>
      <c r="L121" s="223"/>
      <c r="M121" s="224"/>
      <c r="N121" s="225"/>
      <c r="O121" s="225"/>
      <c r="P121" s="226">
        <f>SUM(P122:P214)</f>
        <v>0</v>
      </c>
      <c r="Q121" s="225"/>
      <c r="R121" s="226">
        <f>SUM(R122:R214)</f>
        <v>217.223996</v>
      </c>
      <c r="S121" s="225"/>
      <c r="T121" s="227">
        <f>SUM(T122:T214)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8" t="s">
        <v>85</v>
      </c>
      <c r="AT121" s="229" t="s">
        <v>76</v>
      </c>
      <c r="AU121" s="229" t="s">
        <v>85</v>
      </c>
      <c r="AY121" s="228" t="s">
        <v>133</v>
      </c>
      <c r="BK121" s="230">
        <f>SUM(BK122:BK214)</f>
        <v>0</v>
      </c>
    </row>
    <row r="122" s="2" customFormat="1" ht="21.75" customHeight="1">
      <c r="A122" s="35"/>
      <c r="B122" s="36"/>
      <c r="C122" s="233" t="s">
        <v>85</v>
      </c>
      <c r="D122" s="233" t="s">
        <v>135</v>
      </c>
      <c r="E122" s="234" t="s">
        <v>841</v>
      </c>
      <c r="F122" s="235" t="s">
        <v>842</v>
      </c>
      <c r="G122" s="236" t="s">
        <v>138</v>
      </c>
      <c r="H122" s="237">
        <v>271</v>
      </c>
      <c r="I122" s="238"/>
      <c r="J122" s="237">
        <f>ROUND(I122*H122,3)</f>
        <v>0</v>
      </c>
      <c r="K122" s="239"/>
      <c r="L122" s="41"/>
      <c r="M122" s="240" t="s">
        <v>1</v>
      </c>
      <c r="N122" s="241" t="s">
        <v>43</v>
      </c>
      <c r="O122" s="88"/>
      <c r="P122" s="242">
        <f>O122*H122</f>
        <v>0</v>
      </c>
      <c r="Q122" s="242">
        <v>0</v>
      </c>
      <c r="R122" s="242">
        <f>Q122*H122</f>
        <v>0</v>
      </c>
      <c r="S122" s="242">
        <v>0</v>
      </c>
      <c r="T122" s="24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4" t="s">
        <v>139</v>
      </c>
      <c r="AT122" s="244" t="s">
        <v>135</v>
      </c>
      <c r="AU122" s="244" t="s">
        <v>140</v>
      </c>
      <c r="AY122" s="14" t="s">
        <v>133</v>
      </c>
      <c r="BE122" s="245">
        <f>IF(N122="základná",J122,0)</f>
        <v>0</v>
      </c>
      <c r="BF122" s="245">
        <f>IF(N122="znížená",J122,0)</f>
        <v>0</v>
      </c>
      <c r="BG122" s="245">
        <f>IF(N122="zákl. prenesená",J122,0)</f>
        <v>0</v>
      </c>
      <c r="BH122" s="245">
        <f>IF(N122="zníž. prenesená",J122,0)</f>
        <v>0</v>
      </c>
      <c r="BI122" s="245">
        <f>IF(N122="nulová",J122,0)</f>
        <v>0</v>
      </c>
      <c r="BJ122" s="14" t="s">
        <v>140</v>
      </c>
      <c r="BK122" s="246">
        <f>ROUND(I122*H122,3)</f>
        <v>0</v>
      </c>
      <c r="BL122" s="14" t="s">
        <v>139</v>
      </c>
      <c r="BM122" s="244" t="s">
        <v>843</v>
      </c>
    </row>
    <row r="123" s="2" customFormat="1" ht="21.75" customHeight="1">
      <c r="A123" s="35"/>
      <c r="B123" s="36"/>
      <c r="C123" s="233" t="s">
        <v>140</v>
      </c>
      <c r="D123" s="233" t="s">
        <v>135</v>
      </c>
      <c r="E123" s="234" t="s">
        <v>844</v>
      </c>
      <c r="F123" s="235" t="s">
        <v>845</v>
      </c>
      <c r="G123" s="236" t="s">
        <v>166</v>
      </c>
      <c r="H123" s="237">
        <v>1</v>
      </c>
      <c r="I123" s="238"/>
      <c r="J123" s="237">
        <f>ROUND(I123*H123,3)</f>
        <v>0</v>
      </c>
      <c r="K123" s="239"/>
      <c r="L123" s="41"/>
      <c r="M123" s="240" t="s">
        <v>1</v>
      </c>
      <c r="N123" s="241" t="s">
        <v>43</v>
      </c>
      <c r="O123" s="88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4" t="s">
        <v>139</v>
      </c>
      <c r="AT123" s="244" t="s">
        <v>135</v>
      </c>
      <c r="AU123" s="244" t="s">
        <v>140</v>
      </c>
      <c r="AY123" s="14" t="s">
        <v>133</v>
      </c>
      <c r="BE123" s="245">
        <f>IF(N123="základná",J123,0)</f>
        <v>0</v>
      </c>
      <c r="BF123" s="245">
        <f>IF(N123="znížená",J123,0)</f>
        <v>0</v>
      </c>
      <c r="BG123" s="245">
        <f>IF(N123="zákl. prenesená",J123,0)</f>
        <v>0</v>
      </c>
      <c r="BH123" s="245">
        <f>IF(N123="zníž. prenesená",J123,0)</f>
        <v>0</v>
      </c>
      <c r="BI123" s="245">
        <f>IF(N123="nulová",J123,0)</f>
        <v>0</v>
      </c>
      <c r="BJ123" s="14" t="s">
        <v>140</v>
      </c>
      <c r="BK123" s="246">
        <f>ROUND(I123*H123,3)</f>
        <v>0</v>
      </c>
      <c r="BL123" s="14" t="s">
        <v>139</v>
      </c>
      <c r="BM123" s="244" t="s">
        <v>846</v>
      </c>
    </row>
    <row r="124" s="2" customFormat="1" ht="21.75" customHeight="1">
      <c r="A124" s="35"/>
      <c r="B124" s="36"/>
      <c r="C124" s="233" t="s">
        <v>145</v>
      </c>
      <c r="D124" s="233" t="s">
        <v>135</v>
      </c>
      <c r="E124" s="234" t="s">
        <v>847</v>
      </c>
      <c r="F124" s="235" t="s">
        <v>848</v>
      </c>
      <c r="G124" s="236" t="s">
        <v>166</v>
      </c>
      <c r="H124" s="237">
        <v>2</v>
      </c>
      <c r="I124" s="238"/>
      <c r="J124" s="237">
        <f>ROUND(I124*H124,3)</f>
        <v>0</v>
      </c>
      <c r="K124" s="239"/>
      <c r="L124" s="41"/>
      <c r="M124" s="240" t="s">
        <v>1</v>
      </c>
      <c r="N124" s="241" t="s">
        <v>43</v>
      </c>
      <c r="O124" s="88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4" t="s">
        <v>139</v>
      </c>
      <c r="AT124" s="244" t="s">
        <v>135</v>
      </c>
      <c r="AU124" s="244" t="s">
        <v>140</v>
      </c>
      <c r="AY124" s="14" t="s">
        <v>133</v>
      </c>
      <c r="BE124" s="245">
        <f>IF(N124="základná",J124,0)</f>
        <v>0</v>
      </c>
      <c r="BF124" s="245">
        <f>IF(N124="znížená",J124,0)</f>
        <v>0</v>
      </c>
      <c r="BG124" s="245">
        <f>IF(N124="zákl. prenesená",J124,0)</f>
        <v>0</v>
      </c>
      <c r="BH124" s="245">
        <f>IF(N124="zníž. prenesená",J124,0)</f>
        <v>0</v>
      </c>
      <c r="BI124" s="245">
        <f>IF(N124="nulová",J124,0)</f>
        <v>0</v>
      </c>
      <c r="BJ124" s="14" t="s">
        <v>140</v>
      </c>
      <c r="BK124" s="246">
        <f>ROUND(I124*H124,3)</f>
        <v>0</v>
      </c>
      <c r="BL124" s="14" t="s">
        <v>139</v>
      </c>
      <c r="BM124" s="244" t="s">
        <v>849</v>
      </c>
    </row>
    <row r="125" s="2" customFormat="1" ht="21.75" customHeight="1">
      <c r="A125" s="35"/>
      <c r="B125" s="36"/>
      <c r="C125" s="233" t="s">
        <v>139</v>
      </c>
      <c r="D125" s="233" t="s">
        <v>135</v>
      </c>
      <c r="E125" s="234" t="s">
        <v>850</v>
      </c>
      <c r="F125" s="235" t="s">
        <v>851</v>
      </c>
      <c r="G125" s="236" t="s">
        <v>166</v>
      </c>
      <c r="H125" s="237">
        <v>1</v>
      </c>
      <c r="I125" s="238"/>
      <c r="J125" s="237">
        <f>ROUND(I125*H125,3)</f>
        <v>0</v>
      </c>
      <c r="K125" s="239"/>
      <c r="L125" s="41"/>
      <c r="M125" s="240" t="s">
        <v>1</v>
      </c>
      <c r="N125" s="241" t="s">
        <v>43</v>
      </c>
      <c r="O125" s="88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4" t="s">
        <v>139</v>
      </c>
      <c r="AT125" s="244" t="s">
        <v>135</v>
      </c>
      <c r="AU125" s="244" t="s">
        <v>140</v>
      </c>
      <c r="AY125" s="14" t="s">
        <v>133</v>
      </c>
      <c r="BE125" s="245">
        <f>IF(N125="základná",J125,0)</f>
        <v>0</v>
      </c>
      <c r="BF125" s="245">
        <f>IF(N125="znížená",J125,0)</f>
        <v>0</v>
      </c>
      <c r="BG125" s="245">
        <f>IF(N125="zákl. prenesená",J125,0)</f>
        <v>0</v>
      </c>
      <c r="BH125" s="245">
        <f>IF(N125="zníž. prenesená",J125,0)</f>
        <v>0</v>
      </c>
      <c r="BI125" s="245">
        <f>IF(N125="nulová",J125,0)</f>
        <v>0</v>
      </c>
      <c r="BJ125" s="14" t="s">
        <v>140</v>
      </c>
      <c r="BK125" s="246">
        <f>ROUND(I125*H125,3)</f>
        <v>0</v>
      </c>
      <c r="BL125" s="14" t="s">
        <v>139</v>
      </c>
      <c r="BM125" s="244" t="s">
        <v>852</v>
      </c>
    </row>
    <row r="126" s="2" customFormat="1" ht="21.75" customHeight="1">
      <c r="A126" s="35"/>
      <c r="B126" s="36"/>
      <c r="C126" s="233" t="s">
        <v>154</v>
      </c>
      <c r="D126" s="233" t="s">
        <v>135</v>
      </c>
      <c r="E126" s="234" t="s">
        <v>853</v>
      </c>
      <c r="F126" s="235" t="s">
        <v>854</v>
      </c>
      <c r="G126" s="236" t="s">
        <v>166</v>
      </c>
      <c r="H126" s="237">
        <v>1</v>
      </c>
      <c r="I126" s="238"/>
      <c r="J126" s="237">
        <f>ROUND(I126*H126,3)</f>
        <v>0</v>
      </c>
      <c r="K126" s="239"/>
      <c r="L126" s="41"/>
      <c r="M126" s="240" t="s">
        <v>1</v>
      </c>
      <c r="N126" s="241" t="s">
        <v>43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139</v>
      </c>
      <c r="AT126" s="244" t="s">
        <v>135</v>
      </c>
      <c r="AU126" s="244" t="s">
        <v>140</v>
      </c>
      <c r="AY126" s="14" t="s">
        <v>133</v>
      </c>
      <c r="BE126" s="245">
        <f>IF(N126="základná",J126,0)</f>
        <v>0</v>
      </c>
      <c r="BF126" s="245">
        <f>IF(N126="znížená",J126,0)</f>
        <v>0</v>
      </c>
      <c r="BG126" s="245">
        <f>IF(N126="zákl. prenesená",J126,0)</f>
        <v>0</v>
      </c>
      <c r="BH126" s="245">
        <f>IF(N126="zníž. prenesená",J126,0)</f>
        <v>0</v>
      </c>
      <c r="BI126" s="245">
        <f>IF(N126="nulová",J126,0)</f>
        <v>0</v>
      </c>
      <c r="BJ126" s="14" t="s">
        <v>140</v>
      </c>
      <c r="BK126" s="246">
        <f>ROUND(I126*H126,3)</f>
        <v>0</v>
      </c>
      <c r="BL126" s="14" t="s">
        <v>139</v>
      </c>
      <c r="BM126" s="244" t="s">
        <v>855</v>
      </c>
    </row>
    <row r="127" s="2" customFormat="1" ht="21.75" customHeight="1">
      <c r="A127" s="35"/>
      <c r="B127" s="36"/>
      <c r="C127" s="233" t="s">
        <v>159</v>
      </c>
      <c r="D127" s="233" t="s">
        <v>135</v>
      </c>
      <c r="E127" s="234" t="s">
        <v>856</v>
      </c>
      <c r="F127" s="235" t="s">
        <v>857</v>
      </c>
      <c r="G127" s="236" t="s">
        <v>166</v>
      </c>
      <c r="H127" s="237">
        <v>1</v>
      </c>
      <c r="I127" s="238"/>
      <c r="J127" s="237">
        <f>ROUND(I127*H127,3)</f>
        <v>0</v>
      </c>
      <c r="K127" s="239"/>
      <c r="L127" s="41"/>
      <c r="M127" s="240" t="s">
        <v>1</v>
      </c>
      <c r="N127" s="241" t="s">
        <v>43</v>
      </c>
      <c r="O127" s="88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139</v>
      </c>
      <c r="AT127" s="244" t="s">
        <v>135</v>
      </c>
      <c r="AU127" s="244" t="s">
        <v>140</v>
      </c>
      <c r="AY127" s="14" t="s">
        <v>133</v>
      </c>
      <c r="BE127" s="245">
        <f>IF(N127="základná",J127,0)</f>
        <v>0</v>
      </c>
      <c r="BF127" s="245">
        <f>IF(N127="znížená",J127,0)</f>
        <v>0</v>
      </c>
      <c r="BG127" s="245">
        <f>IF(N127="zákl. prenesená",J127,0)</f>
        <v>0</v>
      </c>
      <c r="BH127" s="245">
        <f>IF(N127="zníž. prenesená",J127,0)</f>
        <v>0</v>
      </c>
      <c r="BI127" s="245">
        <f>IF(N127="nulová",J127,0)</f>
        <v>0</v>
      </c>
      <c r="BJ127" s="14" t="s">
        <v>140</v>
      </c>
      <c r="BK127" s="246">
        <f>ROUND(I127*H127,3)</f>
        <v>0</v>
      </c>
      <c r="BL127" s="14" t="s">
        <v>139</v>
      </c>
      <c r="BM127" s="244" t="s">
        <v>858</v>
      </c>
    </row>
    <row r="128" s="2" customFormat="1" ht="21.75" customHeight="1">
      <c r="A128" s="35"/>
      <c r="B128" s="36"/>
      <c r="C128" s="233" t="s">
        <v>163</v>
      </c>
      <c r="D128" s="233" t="s">
        <v>135</v>
      </c>
      <c r="E128" s="234" t="s">
        <v>859</v>
      </c>
      <c r="F128" s="235" t="s">
        <v>860</v>
      </c>
      <c r="G128" s="236" t="s">
        <v>166</v>
      </c>
      <c r="H128" s="237">
        <v>1</v>
      </c>
      <c r="I128" s="238"/>
      <c r="J128" s="237">
        <f>ROUND(I128*H128,3)</f>
        <v>0</v>
      </c>
      <c r="K128" s="239"/>
      <c r="L128" s="41"/>
      <c r="M128" s="240" t="s">
        <v>1</v>
      </c>
      <c r="N128" s="241" t="s">
        <v>43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139</v>
      </c>
      <c r="AT128" s="244" t="s">
        <v>135</v>
      </c>
      <c r="AU128" s="244" t="s">
        <v>140</v>
      </c>
      <c r="AY128" s="14" t="s">
        <v>133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4" t="s">
        <v>140</v>
      </c>
      <c r="BK128" s="246">
        <f>ROUND(I128*H128,3)</f>
        <v>0</v>
      </c>
      <c r="BL128" s="14" t="s">
        <v>139</v>
      </c>
      <c r="BM128" s="244" t="s">
        <v>861</v>
      </c>
    </row>
    <row r="129" s="2" customFormat="1" ht="21.75" customHeight="1">
      <c r="A129" s="35"/>
      <c r="B129" s="36"/>
      <c r="C129" s="233" t="s">
        <v>168</v>
      </c>
      <c r="D129" s="233" t="s">
        <v>135</v>
      </c>
      <c r="E129" s="234" t="s">
        <v>862</v>
      </c>
      <c r="F129" s="235" t="s">
        <v>863</v>
      </c>
      <c r="G129" s="236" t="s">
        <v>166</v>
      </c>
      <c r="H129" s="237">
        <v>6</v>
      </c>
      <c r="I129" s="238"/>
      <c r="J129" s="237">
        <f>ROUND(I129*H129,3)</f>
        <v>0</v>
      </c>
      <c r="K129" s="239"/>
      <c r="L129" s="41"/>
      <c r="M129" s="240" t="s">
        <v>1</v>
      </c>
      <c r="N129" s="241" t="s">
        <v>43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139</v>
      </c>
      <c r="AT129" s="244" t="s">
        <v>135</v>
      </c>
      <c r="AU129" s="244" t="s">
        <v>140</v>
      </c>
      <c r="AY129" s="14" t="s">
        <v>133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140</v>
      </c>
      <c r="BK129" s="246">
        <f>ROUND(I129*H129,3)</f>
        <v>0</v>
      </c>
      <c r="BL129" s="14" t="s">
        <v>139</v>
      </c>
      <c r="BM129" s="244" t="s">
        <v>864</v>
      </c>
    </row>
    <row r="130" s="2" customFormat="1" ht="21.75" customHeight="1">
      <c r="A130" s="35"/>
      <c r="B130" s="36"/>
      <c r="C130" s="233" t="s">
        <v>152</v>
      </c>
      <c r="D130" s="233" t="s">
        <v>135</v>
      </c>
      <c r="E130" s="234" t="s">
        <v>865</v>
      </c>
      <c r="F130" s="235" t="s">
        <v>866</v>
      </c>
      <c r="G130" s="236" t="s">
        <v>166</v>
      </c>
      <c r="H130" s="237">
        <v>9</v>
      </c>
      <c r="I130" s="238"/>
      <c r="J130" s="237">
        <f>ROUND(I130*H130,3)</f>
        <v>0</v>
      </c>
      <c r="K130" s="239"/>
      <c r="L130" s="41"/>
      <c r="M130" s="240" t="s">
        <v>1</v>
      </c>
      <c r="N130" s="241" t="s">
        <v>43</v>
      </c>
      <c r="O130" s="88"/>
      <c r="P130" s="242">
        <f>O130*H130</f>
        <v>0</v>
      </c>
      <c r="Q130" s="242">
        <v>1.0000000000000001E-05</v>
      </c>
      <c r="R130" s="242">
        <f>Q130*H130</f>
        <v>9.0000000000000006E-05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139</v>
      </c>
      <c r="AT130" s="244" t="s">
        <v>135</v>
      </c>
      <c r="AU130" s="244" t="s">
        <v>140</v>
      </c>
      <c r="AY130" s="14" t="s">
        <v>133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140</v>
      </c>
      <c r="BK130" s="246">
        <f>ROUND(I130*H130,3)</f>
        <v>0</v>
      </c>
      <c r="BL130" s="14" t="s">
        <v>139</v>
      </c>
      <c r="BM130" s="244" t="s">
        <v>867</v>
      </c>
    </row>
    <row r="131" s="2" customFormat="1" ht="21.75" customHeight="1">
      <c r="A131" s="35"/>
      <c r="B131" s="36"/>
      <c r="C131" s="233" t="s">
        <v>175</v>
      </c>
      <c r="D131" s="233" t="s">
        <v>135</v>
      </c>
      <c r="E131" s="234" t="s">
        <v>868</v>
      </c>
      <c r="F131" s="235" t="s">
        <v>869</v>
      </c>
      <c r="G131" s="236" t="s">
        <v>166</v>
      </c>
      <c r="H131" s="237">
        <v>2</v>
      </c>
      <c r="I131" s="238"/>
      <c r="J131" s="237">
        <f>ROUND(I131*H131,3)</f>
        <v>0</v>
      </c>
      <c r="K131" s="239"/>
      <c r="L131" s="41"/>
      <c r="M131" s="240" t="s">
        <v>1</v>
      </c>
      <c r="N131" s="241" t="s">
        <v>43</v>
      </c>
      <c r="O131" s="88"/>
      <c r="P131" s="242">
        <f>O131*H131</f>
        <v>0</v>
      </c>
      <c r="Q131" s="242">
        <v>1.0000000000000001E-05</v>
      </c>
      <c r="R131" s="242">
        <f>Q131*H131</f>
        <v>2.0000000000000002E-05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139</v>
      </c>
      <c r="AT131" s="244" t="s">
        <v>135</v>
      </c>
      <c r="AU131" s="244" t="s">
        <v>140</v>
      </c>
      <c r="AY131" s="14" t="s">
        <v>133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140</v>
      </c>
      <c r="BK131" s="246">
        <f>ROUND(I131*H131,3)</f>
        <v>0</v>
      </c>
      <c r="BL131" s="14" t="s">
        <v>139</v>
      </c>
      <c r="BM131" s="244" t="s">
        <v>870</v>
      </c>
    </row>
    <row r="132" s="2" customFormat="1" ht="21.75" customHeight="1">
      <c r="A132" s="35"/>
      <c r="B132" s="36"/>
      <c r="C132" s="233" t="s">
        <v>180</v>
      </c>
      <c r="D132" s="233" t="s">
        <v>135</v>
      </c>
      <c r="E132" s="234" t="s">
        <v>871</v>
      </c>
      <c r="F132" s="235" t="s">
        <v>872</v>
      </c>
      <c r="G132" s="236" t="s">
        <v>166</v>
      </c>
      <c r="H132" s="237">
        <v>1</v>
      </c>
      <c r="I132" s="238"/>
      <c r="J132" s="237">
        <f>ROUND(I132*H132,3)</f>
        <v>0</v>
      </c>
      <c r="K132" s="239"/>
      <c r="L132" s="41"/>
      <c r="M132" s="240" t="s">
        <v>1</v>
      </c>
      <c r="N132" s="241" t="s">
        <v>43</v>
      </c>
      <c r="O132" s="88"/>
      <c r="P132" s="242">
        <f>O132*H132</f>
        <v>0</v>
      </c>
      <c r="Q132" s="242">
        <v>3.0000000000000001E-05</v>
      </c>
      <c r="R132" s="242">
        <f>Q132*H132</f>
        <v>3.0000000000000001E-05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139</v>
      </c>
      <c r="AT132" s="244" t="s">
        <v>135</v>
      </c>
      <c r="AU132" s="244" t="s">
        <v>140</v>
      </c>
      <c r="AY132" s="14" t="s">
        <v>133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140</v>
      </c>
      <c r="BK132" s="246">
        <f>ROUND(I132*H132,3)</f>
        <v>0</v>
      </c>
      <c r="BL132" s="14" t="s">
        <v>139</v>
      </c>
      <c r="BM132" s="244" t="s">
        <v>873</v>
      </c>
    </row>
    <row r="133" s="2" customFormat="1" ht="21.75" customHeight="1">
      <c r="A133" s="35"/>
      <c r="B133" s="36"/>
      <c r="C133" s="233" t="s">
        <v>184</v>
      </c>
      <c r="D133" s="233" t="s">
        <v>135</v>
      </c>
      <c r="E133" s="234" t="s">
        <v>874</v>
      </c>
      <c r="F133" s="235" t="s">
        <v>875</v>
      </c>
      <c r="G133" s="236" t="s">
        <v>166</v>
      </c>
      <c r="H133" s="237">
        <v>1</v>
      </c>
      <c r="I133" s="238"/>
      <c r="J133" s="237">
        <f>ROUND(I133*H133,3)</f>
        <v>0</v>
      </c>
      <c r="K133" s="239"/>
      <c r="L133" s="41"/>
      <c r="M133" s="240" t="s">
        <v>1</v>
      </c>
      <c r="N133" s="241" t="s">
        <v>43</v>
      </c>
      <c r="O133" s="88"/>
      <c r="P133" s="242">
        <f>O133*H133</f>
        <v>0</v>
      </c>
      <c r="Q133" s="242">
        <v>3.0000000000000001E-05</v>
      </c>
      <c r="R133" s="242">
        <f>Q133*H133</f>
        <v>3.0000000000000001E-05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139</v>
      </c>
      <c r="AT133" s="244" t="s">
        <v>135</v>
      </c>
      <c r="AU133" s="244" t="s">
        <v>140</v>
      </c>
      <c r="AY133" s="14" t="s">
        <v>133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4" t="s">
        <v>140</v>
      </c>
      <c r="BK133" s="246">
        <f>ROUND(I133*H133,3)</f>
        <v>0</v>
      </c>
      <c r="BL133" s="14" t="s">
        <v>139</v>
      </c>
      <c r="BM133" s="244" t="s">
        <v>876</v>
      </c>
    </row>
    <row r="134" s="2" customFormat="1" ht="21.75" customHeight="1">
      <c r="A134" s="35"/>
      <c r="B134" s="36"/>
      <c r="C134" s="233" t="s">
        <v>188</v>
      </c>
      <c r="D134" s="233" t="s">
        <v>135</v>
      </c>
      <c r="E134" s="234" t="s">
        <v>877</v>
      </c>
      <c r="F134" s="235" t="s">
        <v>878</v>
      </c>
      <c r="G134" s="236" t="s">
        <v>166</v>
      </c>
      <c r="H134" s="237">
        <v>9</v>
      </c>
      <c r="I134" s="238"/>
      <c r="J134" s="237">
        <f>ROUND(I134*H134,3)</f>
        <v>0</v>
      </c>
      <c r="K134" s="239"/>
      <c r="L134" s="41"/>
      <c r="M134" s="240" t="s">
        <v>1</v>
      </c>
      <c r="N134" s="241" t="s">
        <v>43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139</v>
      </c>
      <c r="AT134" s="244" t="s">
        <v>135</v>
      </c>
      <c r="AU134" s="244" t="s">
        <v>140</v>
      </c>
      <c r="AY134" s="14" t="s">
        <v>133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4" t="s">
        <v>140</v>
      </c>
      <c r="BK134" s="246">
        <f>ROUND(I134*H134,3)</f>
        <v>0</v>
      </c>
      <c r="BL134" s="14" t="s">
        <v>139</v>
      </c>
      <c r="BM134" s="244" t="s">
        <v>879</v>
      </c>
    </row>
    <row r="135" s="2" customFormat="1" ht="21.75" customHeight="1">
      <c r="A135" s="35"/>
      <c r="B135" s="36"/>
      <c r="C135" s="233" t="s">
        <v>192</v>
      </c>
      <c r="D135" s="233" t="s">
        <v>135</v>
      </c>
      <c r="E135" s="234" t="s">
        <v>880</v>
      </c>
      <c r="F135" s="235" t="s">
        <v>881</v>
      </c>
      <c r="G135" s="236" t="s">
        <v>166</v>
      </c>
      <c r="H135" s="237">
        <v>2</v>
      </c>
      <c r="I135" s="238"/>
      <c r="J135" s="237">
        <f>ROUND(I135*H135,3)</f>
        <v>0</v>
      </c>
      <c r="K135" s="239"/>
      <c r="L135" s="41"/>
      <c r="M135" s="240" t="s">
        <v>1</v>
      </c>
      <c r="N135" s="241" t="s">
        <v>43</v>
      </c>
      <c r="O135" s="88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139</v>
      </c>
      <c r="AT135" s="244" t="s">
        <v>135</v>
      </c>
      <c r="AU135" s="244" t="s">
        <v>140</v>
      </c>
      <c r="AY135" s="14" t="s">
        <v>133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4" t="s">
        <v>140</v>
      </c>
      <c r="BK135" s="246">
        <f>ROUND(I135*H135,3)</f>
        <v>0</v>
      </c>
      <c r="BL135" s="14" t="s">
        <v>139</v>
      </c>
      <c r="BM135" s="244" t="s">
        <v>882</v>
      </c>
    </row>
    <row r="136" s="2" customFormat="1" ht="21.75" customHeight="1">
      <c r="A136" s="35"/>
      <c r="B136" s="36"/>
      <c r="C136" s="233" t="s">
        <v>196</v>
      </c>
      <c r="D136" s="233" t="s">
        <v>135</v>
      </c>
      <c r="E136" s="234" t="s">
        <v>883</v>
      </c>
      <c r="F136" s="235" t="s">
        <v>884</v>
      </c>
      <c r="G136" s="236" t="s">
        <v>166</v>
      </c>
      <c r="H136" s="237">
        <v>1</v>
      </c>
      <c r="I136" s="238"/>
      <c r="J136" s="237">
        <f>ROUND(I136*H136,3)</f>
        <v>0</v>
      </c>
      <c r="K136" s="239"/>
      <c r="L136" s="41"/>
      <c r="M136" s="240" t="s">
        <v>1</v>
      </c>
      <c r="N136" s="241" t="s">
        <v>43</v>
      </c>
      <c r="O136" s="88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139</v>
      </c>
      <c r="AT136" s="244" t="s">
        <v>135</v>
      </c>
      <c r="AU136" s="244" t="s">
        <v>140</v>
      </c>
      <c r="AY136" s="14" t="s">
        <v>133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4" t="s">
        <v>140</v>
      </c>
      <c r="BK136" s="246">
        <f>ROUND(I136*H136,3)</f>
        <v>0</v>
      </c>
      <c r="BL136" s="14" t="s">
        <v>139</v>
      </c>
      <c r="BM136" s="244" t="s">
        <v>885</v>
      </c>
    </row>
    <row r="137" s="2" customFormat="1" ht="21.75" customHeight="1">
      <c r="A137" s="35"/>
      <c r="B137" s="36"/>
      <c r="C137" s="233" t="s">
        <v>200</v>
      </c>
      <c r="D137" s="233" t="s">
        <v>135</v>
      </c>
      <c r="E137" s="234" t="s">
        <v>886</v>
      </c>
      <c r="F137" s="235" t="s">
        <v>887</v>
      </c>
      <c r="G137" s="236" t="s">
        <v>166</v>
      </c>
      <c r="H137" s="237">
        <v>1</v>
      </c>
      <c r="I137" s="238"/>
      <c r="J137" s="237">
        <f>ROUND(I137*H137,3)</f>
        <v>0</v>
      </c>
      <c r="K137" s="239"/>
      <c r="L137" s="41"/>
      <c r="M137" s="240" t="s">
        <v>1</v>
      </c>
      <c r="N137" s="241" t="s">
        <v>43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139</v>
      </c>
      <c r="AT137" s="244" t="s">
        <v>135</v>
      </c>
      <c r="AU137" s="244" t="s">
        <v>140</v>
      </c>
      <c r="AY137" s="14" t="s">
        <v>133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4" t="s">
        <v>140</v>
      </c>
      <c r="BK137" s="246">
        <f>ROUND(I137*H137,3)</f>
        <v>0</v>
      </c>
      <c r="BL137" s="14" t="s">
        <v>139</v>
      </c>
      <c r="BM137" s="244" t="s">
        <v>888</v>
      </c>
    </row>
    <row r="138" s="2" customFormat="1" ht="21.75" customHeight="1">
      <c r="A138" s="35"/>
      <c r="B138" s="36"/>
      <c r="C138" s="233" t="s">
        <v>258</v>
      </c>
      <c r="D138" s="233" t="s">
        <v>135</v>
      </c>
      <c r="E138" s="234" t="s">
        <v>889</v>
      </c>
      <c r="F138" s="235" t="s">
        <v>890</v>
      </c>
      <c r="G138" s="236" t="s">
        <v>166</v>
      </c>
      <c r="H138" s="237">
        <v>9</v>
      </c>
      <c r="I138" s="238"/>
      <c r="J138" s="237">
        <f>ROUND(I138*H138,3)</f>
        <v>0</v>
      </c>
      <c r="K138" s="239"/>
      <c r="L138" s="41"/>
      <c r="M138" s="240" t="s">
        <v>1</v>
      </c>
      <c r="N138" s="241" t="s">
        <v>43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139</v>
      </c>
      <c r="AT138" s="244" t="s">
        <v>135</v>
      </c>
      <c r="AU138" s="244" t="s">
        <v>140</v>
      </c>
      <c r="AY138" s="14" t="s">
        <v>133</v>
      </c>
      <c r="BE138" s="245">
        <f>IF(N138="základná",J138,0)</f>
        <v>0</v>
      </c>
      <c r="BF138" s="245">
        <f>IF(N138="znížená",J138,0)</f>
        <v>0</v>
      </c>
      <c r="BG138" s="245">
        <f>IF(N138="zákl. prenesená",J138,0)</f>
        <v>0</v>
      </c>
      <c r="BH138" s="245">
        <f>IF(N138="zníž. prenesená",J138,0)</f>
        <v>0</v>
      </c>
      <c r="BI138" s="245">
        <f>IF(N138="nulová",J138,0)</f>
        <v>0</v>
      </c>
      <c r="BJ138" s="14" t="s">
        <v>140</v>
      </c>
      <c r="BK138" s="246">
        <f>ROUND(I138*H138,3)</f>
        <v>0</v>
      </c>
      <c r="BL138" s="14" t="s">
        <v>139</v>
      </c>
      <c r="BM138" s="244" t="s">
        <v>891</v>
      </c>
    </row>
    <row r="139" s="2" customFormat="1" ht="21.75" customHeight="1">
      <c r="A139" s="35"/>
      <c r="B139" s="36"/>
      <c r="C139" s="233" t="s">
        <v>262</v>
      </c>
      <c r="D139" s="233" t="s">
        <v>135</v>
      </c>
      <c r="E139" s="234" t="s">
        <v>892</v>
      </c>
      <c r="F139" s="235" t="s">
        <v>893</v>
      </c>
      <c r="G139" s="236" t="s">
        <v>166</v>
      </c>
      <c r="H139" s="237">
        <v>2</v>
      </c>
      <c r="I139" s="238"/>
      <c r="J139" s="237">
        <f>ROUND(I139*H139,3)</f>
        <v>0</v>
      </c>
      <c r="K139" s="239"/>
      <c r="L139" s="41"/>
      <c r="M139" s="240" t="s">
        <v>1</v>
      </c>
      <c r="N139" s="241" t="s">
        <v>43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139</v>
      </c>
      <c r="AT139" s="244" t="s">
        <v>135</v>
      </c>
      <c r="AU139" s="244" t="s">
        <v>140</v>
      </c>
      <c r="AY139" s="14" t="s">
        <v>133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4" t="s">
        <v>140</v>
      </c>
      <c r="BK139" s="246">
        <f>ROUND(I139*H139,3)</f>
        <v>0</v>
      </c>
      <c r="BL139" s="14" t="s">
        <v>139</v>
      </c>
      <c r="BM139" s="244" t="s">
        <v>894</v>
      </c>
    </row>
    <row r="140" s="2" customFormat="1" ht="21.75" customHeight="1">
      <c r="A140" s="35"/>
      <c r="B140" s="36"/>
      <c r="C140" s="233" t="s">
        <v>266</v>
      </c>
      <c r="D140" s="233" t="s">
        <v>135</v>
      </c>
      <c r="E140" s="234" t="s">
        <v>895</v>
      </c>
      <c r="F140" s="235" t="s">
        <v>896</v>
      </c>
      <c r="G140" s="236" t="s">
        <v>166</v>
      </c>
      <c r="H140" s="237">
        <v>1</v>
      </c>
      <c r="I140" s="238"/>
      <c r="J140" s="237">
        <f>ROUND(I140*H140,3)</f>
        <v>0</v>
      </c>
      <c r="K140" s="239"/>
      <c r="L140" s="41"/>
      <c r="M140" s="240" t="s">
        <v>1</v>
      </c>
      <c r="N140" s="241" t="s">
        <v>43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139</v>
      </c>
      <c r="AT140" s="244" t="s">
        <v>135</v>
      </c>
      <c r="AU140" s="244" t="s">
        <v>140</v>
      </c>
      <c r="AY140" s="14" t="s">
        <v>133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4" t="s">
        <v>140</v>
      </c>
      <c r="BK140" s="246">
        <f>ROUND(I140*H140,3)</f>
        <v>0</v>
      </c>
      <c r="BL140" s="14" t="s">
        <v>139</v>
      </c>
      <c r="BM140" s="244" t="s">
        <v>897</v>
      </c>
    </row>
    <row r="141" s="2" customFormat="1" ht="21.75" customHeight="1">
      <c r="A141" s="35"/>
      <c r="B141" s="36"/>
      <c r="C141" s="233" t="s">
        <v>7</v>
      </c>
      <c r="D141" s="233" t="s">
        <v>135</v>
      </c>
      <c r="E141" s="234" t="s">
        <v>898</v>
      </c>
      <c r="F141" s="235" t="s">
        <v>899</v>
      </c>
      <c r="G141" s="236" t="s">
        <v>166</v>
      </c>
      <c r="H141" s="237">
        <v>1</v>
      </c>
      <c r="I141" s="238"/>
      <c r="J141" s="237">
        <f>ROUND(I141*H141,3)</f>
        <v>0</v>
      </c>
      <c r="K141" s="239"/>
      <c r="L141" s="41"/>
      <c r="M141" s="240" t="s">
        <v>1</v>
      </c>
      <c r="N141" s="241" t="s">
        <v>43</v>
      </c>
      <c r="O141" s="88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139</v>
      </c>
      <c r="AT141" s="244" t="s">
        <v>135</v>
      </c>
      <c r="AU141" s="244" t="s">
        <v>140</v>
      </c>
      <c r="AY141" s="14" t="s">
        <v>133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4" t="s">
        <v>140</v>
      </c>
      <c r="BK141" s="246">
        <f>ROUND(I141*H141,3)</f>
        <v>0</v>
      </c>
      <c r="BL141" s="14" t="s">
        <v>139</v>
      </c>
      <c r="BM141" s="244" t="s">
        <v>900</v>
      </c>
    </row>
    <row r="142" s="2" customFormat="1" ht="21.75" customHeight="1">
      <c r="A142" s="35"/>
      <c r="B142" s="36"/>
      <c r="C142" s="233" t="s">
        <v>274</v>
      </c>
      <c r="D142" s="233" t="s">
        <v>135</v>
      </c>
      <c r="E142" s="234" t="s">
        <v>901</v>
      </c>
      <c r="F142" s="235" t="s">
        <v>902</v>
      </c>
      <c r="G142" s="236" t="s">
        <v>166</v>
      </c>
      <c r="H142" s="237">
        <v>9</v>
      </c>
      <c r="I142" s="238"/>
      <c r="J142" s="237">
        <f>ROUND(I142*H142,3)</f>
        <v>0</v>
      </c>
      <c r="K142" s="239"/>
      <c r="L142" s="41"/>
      <c r="M142" s="240" t="s">
        <v>1</v>
      </c>
      <c r="N142" s="241" t="s">
        <v>43</v>
      </c>
      <c r="O142" s="88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139</v>
      </c>
      <c r="AT142" s="244" t="s">
        <v>135</v>
      </c>
      <c r="AU142" s="244" t="s">
        <v>140</v>
      </c>
      <c r="AY142" s="14" t="s">
        <v>133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4" t="s">
        <v>140</v>
      </c>
      <c r="BK142" s="246">
        <f>ROUND(I142*H142,3)</f>
        <v>0</v>
      </c>
      <c r="BL142" s="14" t="s">
        <v>139</v>
      </c>
      <c r="BM142" s="244" t="s">
        <v>903</v>
      </c>
    </row>
    <row r="143" s="2" customFormat="1" ht="21.75" customHeight="1">
      <c r="A143" s="35"/>
      <c r="B143" s="36"/>
      <c r="C143" s="233" t="s">
        <v>278</v>
      </c>
      <c r="D143" s="233" t="s">
        <v>135</v>
      </c>
      <c r="E143" s="234" t="s">
        <v>904</v>
      </c>
      <c r="F143" s="235" t="s">
        <v>905</v>
      </c>
      <c r="G143" s="236" t="s">
        <v>166</v>
      </c>
      <c r="H143" s="237">
        <v>2</v>
      </c>
      <c r="I143" s="238"/>
      <c r="J143" s="237">
        <f>ROUND(I143*H143,3)</f>
        <v>0</v>
      </c>
      <c r="K143" s="239"/>
      <c r="L143" s="41"/>
      <c r="M143" s="240" t="s">
        <v>1</v>
      </c>
      <c r="N143" s="241" t="s">
        <v>43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139</v>
      </c>
      <c r="AT143" s="244" t="s">
        <v>135</v>
      </c>
      <c r="AU143" s="244" t="s">
        <v>140</v>
      </c>
      <c r="AY143" s="14" t="s">
        <v>133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4" t="s">
        <v>140</v>
      </c>
      <c r="BK143" s="246">
        <f>ROUND(I143*H143,3)</f>
        <v>0</v>
      </c>
      <c r="BL143" s="14" t="s">
        <v>139</v>
      </c>
      <c r="BM143" s="244" t="s">
        <v>906</v>
      </c>
    </row>
    <row r="144" s="2" customFormat="1" ht="21.75" customHeight="1">
      <c r="A144" s="35"/>
      <c r="B144" s="36"/>
      <c r="C144" s="233" t="s">
        <v>282</v>
      </c>
      <c r="D144" s="233" t="s">
        <v>135</v>
      </c>
      <c r="E144" s="234" t="s">
        <v>907</v>
      </c>
      <c r="F144" s="235" t="s">
        <v>908</v>
      </c>
      <c r="G144" s="236" t="s">
        <v>166</v>
      </c>
      <c r="H144" s="237">
        <v>1</v>
      </c>
      <c r="I144" s="238"/>
      <c r="J144" s="237">
        <f>ROUND(I144*H144,3)</f>
        <v>0</v>
      </c>
      <c r="K144" s="239"/>
      <c r="L144" s="41"/>
      <c r="M144" s="240" t="s">
        <v>1</v>
      </c>
      <c r="N144" s="241" t="s">
        <v>43</v>
      </c>
      <c r="O144" s="88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139</v>
      </c>
      <c r="AT144" s="244" t="s">
        <v>135</v>
      </c>
      <c r="AU144" s="244" t="s">
        <v>140</v>
      </c>
      <c r="AY144" s="14" t="s">
        <v>133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4" t="s">
        <v>140</v>
      </c>
      <c r="BK144" s="246">
        <f>ROUND(I144*H144,3)</f>
        <v>0</v>
      </c>
      <c r="BL144" s="14" t="s">
        <v>139</v>
      </c>
      <c r="BM144" s="244" t="s">
        <v>909</v>
      </c>
    </row>
    <row r="145" s="2" customFormat="1" ht="21.75" customHeight="1">
      <c r="A145" s="35"/>
      <c r="B145" s="36"/>
      <c r="C145" s="233" t="s">
        <v>286</v>
      </c>
      <c r="D145" s="233" t="s">
        <v>135</v>
      </c>
      <c r="E145" s="234" t="s">
        <v>910</v>
      </c>
      <c r="F145" s="235" t="s">
        <v>911</v>
      </c>
      <c r="G145" s="236" t="s">
        <v>166</v>
      </c>
      <c r="H145" s="237">
        <v>1</v>
      </c>
      <c r="I145" s="238"/>
      <c r="J145" s="237">
        <f>ROUND(I145*H145,3)</f>
        <v>0</v>
      </c>
      <c r="K145" s="239"/>
      <c r="L145" s="41"/>
      <c r="M145" s="240" t="s">
        <v>1</v>
      </c>
      <c r="N145" s="241" t="s">
        <v>43</v>
      </c>
      <c r="O145" s="88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139</v>
      </c>
      <c r="AT145" s="244" t="s">
        <v>135</v>
      </c>
      <c r="AU145" s="244" t="s">
        <v>140</v>
      </c>
      <c r="AY145" s="14" t="s">
        <v>133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4" t="s">
        <v>140</v>
      </c>
      <c r="BK145" s="246">
        <f>ROUND(I145*H145,3)</f>
        <v>0</v>
      </c>
      <c r="BL145" s="14" t="s">
        <v>139</v>
      </c>
      <c r="BM145" s="244" t="s">
        <v>912</v>
      </c>
    </row>
    <row r="146" s="2" customFormat="1" ht="21.75" customHeight="1">
      <c r="A146" s="35"/>
      <c r="B146" s="36"/>
      <c r="C146" s="233" t="s">
        <v>291</v>
      </c>
      <c r="D146" s="233" t="s">
        <v>135</v>
      </c>
      <c r="E146" s="234" t="s">
        <v>913</v>
      </c>
      <c r="F146" s="235" t="s">
        <v>914</v>
      </c>
      <c r="G146" s="236" t="s">
        <v>166</v>
      </c>
      <c r="H146" s="237">
        <v>1</v>
      </c>
      <c r="I146" s="238"/>
      <c r="J146" s="237">
        <f>ROUND(I146*H146,3)</f>
        <v>0</v>
      </c>
      <c r="K146" s="239"/>
      <c r="L146" s="41"/>
      <c r="M146" s="240" t="s">
        <v>1</v>
      </c>
      <c r="N146" s="241" t="s">
        <v>43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139</v>
      </c>
      <c r="AT146" s="244" t="s">
        <v>135</v>
      </c>
      <c r="AU146" s="244" t="s">
        <v>140</v>
      </c>
      <c r="AY146" s="14" t="s">
        <v>133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4" t="s">
        <v>140</v>
      </c>
      <c r="BK146" s="246">
        <f>ROUND(I146*H146,3)</f>
        <v>0</v>
      </c>
      <c r="BL146" s="14" t="s">
        <v>139</v>
      </c>
      <c r="BM146" s="244" t="s">
        <v>915</v>
      </c>
    </row>
    <row r="147" s="2" customFormat="1" ht="21.75" customHeight="1">
      <c r="A147" s="35"/>
      <c r="B147" s="36"/>
      <c r="C147" s="233" t="s">
        <v>295</v>
      </c>
      <c r="D147" s="233" t="s">
        <v>135</v>
      </c>
      <c r="E147" s="234" t="s">
        <v>916</v>
      </c>
      <c r="F147" s="235" t="s">
        <v>917</v>
      </c>
      <c r="G147" s="236" t="s">
        <v>166</v>
      </c>
      <c r="H147" s="237">
        <v>6</v>
      </c>
      <c r="I147" s="238"/>
      <c r="J147" s="237">
        <f>ROUND(I147*H147,3)</f>
        <v>0</v>
      </c>
      <c r="K147" s="239"/>
      <c r="L147" s="41"/>
      <c r="M147" s="240" t="s">
        <v>1</v>
      </c>
      <c r="N147" s="241" t="s">
        <v>43</v>
      </c>
      <c r="O147" s="88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139</v>
      </c>
      <c r="AT147" s="244" t="s">
        <v>135</v>
      </c>
      <c r="AU147" s="244" t="s">
        <v>140</v>
      </c>
      <c r="AY147" s="14" t="s">
        <v>133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4" t="s">
        <v>140</v>
      </c>
      <c r="BK147" s="246">
        <f>ROUND(I147*H147,3)</f>
        <v>0</v>
      </c>
      <c r="BL147" s="14" t="s">
        <v>139</v>
      </c>
      <c r="BM147" s="244" t="s">
        <v>918</v>
      </c>
    </row>
    <row r="148" s="2" customFormat="1" ht="21.75" customHeight="1">
      <c r="A148" s="35"/>
      <c r="B148" s="36"/>
      <c r="C148" s="233" t="s">
        <v>299</v>
      </c>
      <c r="D148" s="233" t="s">
        <v>135</v>
      </c>
      <c r="E148" s="234" t="s">
        <v>919</v>
      </c>
      <c r="F148" s="235" t="s">
        <v>920</v>
      </c>
      <c r="G148" s="236" t="s">
        <v>166</v>
      </c>
      <c r="H148" s="237">
        <v>26</v>
      </c>
      <c r="I148" s="238"/>
      <c r="J148" s="237">
        <f>ROUND(I148*H148,3)</f>
        <v>0</v>
      </c>
      <c r="K148" s="239"/>
      <c r="L148" s="41"/>
      <c r="M148" s="240" t="s">
        <v>1</v>
      </c>
      <c r="N148" s="241" t="s">
        <v>43</v>
      </c>
      <c r="O148" s="88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139</v>
      </c>
      <c r="AT148" s="244" t="s">
        <v>135</v>
      </c>
      <c r="AU148" s="244" t="s">
        <v>140</v>
      </c>
      <c r="AY148" s="14" t="s">
        <v>133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4" t="s">
        <v>140</v>
      </c>
      <c r="BK148" s="246">
        <f>ROUND(I148*H148,3)</f>
        <v>0</v>
      </c>
      <c r="BL148" s="14" t="s">
        <v>139</v>
      </c>
      <c r="BM148" s="244" t="s">
        <v>921</v>
      </c>
    </row>
    <row r="149" s="2" customFormat="1" ht="21.75" customHeight="1">
      <c r="A149" s="35"/>
      <c r="B149" s="36"/>
      <c r="C149" s="233" t="s">
        <v>303</v>
      </c>
      <c r="D149" s="233" t="s">
        <v>135</v>
      </c>
      <c r="E149" s="234" t="s">
        <v>922</v>
      </c>
      <c r="F149" s="235" t="s">
        <v>923</v>
      </c>
      <c r="G149" s="236" t="s">
        <v>138</v>
      </c>
      <c r="H149" s="237">
        <v>3750.1999999999998</v>
      </c>
      <c r="I149" s="238"/>
      <c r="J149" s="237">
        <f>ROUND(I149*H149,3)</f>
        <v>0</v>
      </c>
      <c r="K149" s="239"/>
      <c r="L149" s="41"/>
      <c r="M149" s="240" t="s">
        <v>1</v>
      </c>
      <c r="N149" s="241" t="s">
        <v>43</v>
      </c>
      <c r="O149" s="88"/>
      <c r="P149" s="242">
        <f>O149*H149</f>
        <v>0</v>
      </c>
      <c r="Q149" s="242">
        <v>0.00020000000000000001</v>
      </c>
      <c r="R149" s="242">
        <f>Q149*H149</f>
        <v>0.75004000000000004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139</v>
      </c>
      <c r="AT149" s="244" t="s">
        <v>135</v>
      </c>
      <c r="AU149" s="244" t="s">
        <v>140</v>
      </c>
      <c r="AY149" s="14" t="s">
        <v>133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4" t="s">
        <v>140</v>
      </c>
      <c r="BK149" s="246">
        <f>ROUND(I149*H149,3)</f>
        <v>0</v>
      </c>
      <c r="BL149" s="14" t="s">
        <v>139</v>
      </c>
      <c r="BM149" s="244" t="s">
        <v>924</v>
      </c>
    </row>
    <row r="150" s="2" customFormat="1" ht="21.75" customHeight="1">
      <c r="A150" s="35"/>
      <c r="B150" s="36"/>
      <c r="C150" s="252" t="s">
        <v>307</v>
      </c>
      <c r="D150" s="252" t="s">
        <v>235</v>
      </c>
      <c r="E150" s="253" t="s">
        <v>925</v>
      </c>
      <c r="F150" s="254" t="s">
        <v>926</v>
      </c>
      <c r="G150" s="255" t="s">
        <v>166</v>
      </c>
      <c r="H150" s="256">
        <v>2</v>
      </c>
      <c r="I150" s="257"/>
      <c r="J150" s="256">
        <f>ROUND(I150*H150,3)</f>
        <v>0</v>
      </c>
      <c r="K150" s="258"/>
      <c r="L150" s="259"/>
      <c r="M150" s="260" t="s">
        <v>1</v>
      </c>
      <c r="N150" s="261" t="s">
        <v>43</v>
      </c>
      <c r="O150" s="88"/>
      <c r="P150" s="242">
        <f>O150*H150</f>
        <v>0</v>
      </c>
      <c r="Q150" s="242">
        <v>0.001</v>
      </c>
      <c r="R150" s="242">
        <f>Q150*H150</f>
        <v>0.002</v>
      </c>
      <c r="S150" s="242">
        <v>0</v>
      </c>
      <c r="T150" s="24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168</v>
      </c>
      <c r="AT150" s="244" t="s">
        <v>235</v>
      </c>
      <c r="AU150" s="244" t="s">
        <v>140</v>
      </c>
      <c r="AY150" s="14" t="s">
        <v>133</v>
      </c>
      <c r="BE150" s="245">
        <f>IF(N150="základná",J150,0)</f>
        <v>0</v>
      </c>
      <c r="BF150" s="245">
        <f>IF(N150="znížená",J150,0)</f>
        <v>0</v>
      </c>
      <c r="BG150" s="245">
        <f>IF(N150="zákl. prenesená",J150,0)</f>
        <v>0</v>
      </c>
      <c r="BH150" s="245">
        <f>IF(N150="zníž. prenesená",J150,0)</f>
        <v>0</v>
      </c>
      <c r="BI150" s="245">
        <f>IF(N150="nulová",J150,0)</f>
        <v>0</v>
      </c>
      <c r="BJ150" s="14" t="s">
        <v>140</v>
      </c>
      <c r="BK150" s="246">
        <f>ROUND(I150*H150,3)</f>
        <v>0</v>
      </c>
      <c r="BL150" s="14" t="s">
        <v>139</v>
      </c>
      <c r="BM150" s="244" t="s">
        <v>927</v>
      </c>
    </row>
    <row r="151" s="2" customFormat="1" ht="21.75" customHeight="1">
      <c r="A151" s="35"/>
      <c r="B151" s="36"/>
      <c r="C151" s="233" t="s">
        <v>311</v>
      </c>
      <c r="D151" s="233" t="s">
        <v>135</v>
      </c>
      <c r="E151" s="234" t="s">
        <v>928</v>
      </c>
      <c r="F151" s="235" t="s">
        <v>929</v>
      </c>
      <c r="G151" s="236" t="s">
        <v>138</v>
      </c>
      <c r="H151" s="237">
        <v>3750.1999999999998</v>
      </c>
      <c r="I151" s="238"/>
      <c r="J151" s="237">
        <f>ROUND(I151*H151,3)</f>
        <v>0</v>
      </c>
      <c r="K151" s="239"/>
      <c r="L151" s="41"/>
      <c r="M151" s="240" t="s">
        <v>1</v>
      </c>
      <c r="N151" s="241" t="s">
        <v>43</v>
      </c>
      <c r="O151" s="88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139</v>
      </c>
      <c r="AT151" s="244" t="s">
        <v>135</v>
      </c>
      <c r="AU151" s="244" t="s">
        <v>140</v>
      </c>
      <c r="AY151" s="14" t="s">
        <v>133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4" t="s">
        <v>140</v>
      </c>
      <c r="BK151" s="246">
        <f>ROUND(I151*H151,3)</f>
        <v>0</v>
      </c>
      <c r="BL151" s="14" t="s">
        <v>139</v>
      </c>
      <c r="BM151" s="244" t="s">
        <v>930</v>
      </c>
    </row>
    <row r="152" s="2" customFormat="1" ht="21.75" customHeight="1">
      <c r="A152" s="35"/>
      <c r="B152" s="36"/>
      <c r="C152" s="233" t="s">
        <v>315</v>
      </c>
      <c r="D152" s="233" t="s">
        <v>135</v>
      </c>
      <c r="E152" s="234" t="s">
        <v>931</v>
      </c>
      <c r="F152" s="235" t="s">
        <v>932</v>
      </c>
      <c r="G152" s="236" t="s">
        <v>138</v>
      </c>
      <c r="H152" s="237">
        <v>3750.1999999999998</v>
      </c>
      <c r="I152" s="238"/>
      <c r="J152" s="237">
        <f>ROUND(I152*H152,3)</f>
        <v>0</v>
      </c>
      <c r="K152" s="239"/>
      <c r="L152" s="41"/>
      <c r="M152" s="240" t="s">
        <v>1</v>
      </c>
      <c r="N152" s="241" t="s">
        <v>43</v>
      </c>
      <c r="O152" s="88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139</v>
      </c>
      <c r="AT152" s="244" t="s">
        <v>135</v>
      </c>
      <c r="AU152" s="244" t="s">
        <v>140</v>
      </c>
      <c r="AY152" s="14" t="s">
        <v>133</v>
      </c>
      <c r="BE152" s="245">
        <f>IF(N152="základná",J152,0)</f>
        <v>0</v>
      </c>
      <c r="BF152" s="245">
        <f>IF(N152="znížená",J152,0)</f>
        <v>0</v>
      </c>
      <c r="BG152" s="245">
        <f>IF(N152="zákl. prenesená",J152,0)</f>
        <v>0</v>
      </c>
      <c r="BH152" s="245">
        <f>IF(N152="zníž. prenesená",J152,0)</f>
        <v>0</v>
      </c>
      <c r="BI152" s="245">
        <f>IF(N152="nulová",J152,0)</f>
        <v>0</v>
      </c>
      <c r="BJ152" s="14" t="s">
        <v>140</v>
      </c>
      <c r="BK152" s="246">
        <f>ROUND(I152*H152,3)</f>
        <v>0</v>
      </c>
      <c r="BL152" s="14" t="s">
        <v>139</v>
      </c>
      <c r="BM152" s="244" t="s">
        <v>933</v>
      </c>
    </row>
    <row r="153" s="2" customFormat="1" ht="21.75" customHeight="1">
      <c r="A153" s="35"/>
      <c r="B153" s="36"/>
      <c r="C153" s="233" t="s">
        <v>319</v>
      </c>
      <c r="D153" s="233" t="s">
        <v>135</v>
      </c>
      <c r="E153" s="234" t="s">
        <v>934</v>
      </c>
      <c r="F153" s="235" t="s">
        <v>935</v>
      </c>
      <c r="G153" s="236" t="s">
        <v>138</v>
      </c>
      <c r="H153" s="237">
        <v>676.20000000000005</v>
      </c>
      <c r="I153" s="238"/>
      <c r="J153" s="237">
        <f>ROUND(I153*H153,3)</f>
        <v>0</v>
      </c>
      <c r="K153" s="239"/>
      <c r="L153" s="41"/>
      <c r="M153" s="240" t="s">
        <v>1</v>
      </c>
      <c r="N153" s="241" t="s">
        <v>43</v>
      </c>
      <c r="O153" s="88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139</v>
      </c>
      <c r="AT153" s="244" t="s">
        <v>135</v>
      </c>
      <c r="AU153" s="244" t="s">
        <v>140</v>
      </c>
      <c r="AY153" s="14" t="s">
        <v>133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4" t="s">
        <v>140</v>
      </c>
      <c r="BK153" s="246">
        <f>ROUND(I153*H153,3)</f>
        <v>0</v>
      </c>
      <c r="BL153" s="14" t="s">
        <v>139</v>
      </c>
      <c r="BM153" s="244" t="s">
        <v>936</v>
      </c>
    </row>
    <row r="154" s="2" customFormat="1" ht="21.75" customHeight="1">
      <c r="A154" s="35"/>
      <c r="B154" s="36"/>
      <c r="C154" s="233" t="s">
        <v>323</v>
      </c>
      <c r="D154" s="233" t="s">
        <v>135</v>
      </c>
      <c r="E154" s="234" t="s">
        <v>937</v>
      </c>
      <c r="F154" s="235" t="s">
        <v>938</v>
      </c>
      <c r="G154" s="236" t="s">
        <v>138</v>
      </c>
      <c r="H154" s="237">
        <v>676.20000000000005</v>
      </c>
      <c r="I154" s="238"/>
      <c r="J154" s="237">
        <f>ROUND(I154*H154,3)</f>
        <v>0</v>
      </c>
      <c r="K154" s="239"/>
      <c r="L154" s="41"/>
      <c r="M154" s="240" t="s">
        <v>1</v>
      </c>
      <c r="N154" s="241" t="s">
        <v>43</v>
      </c>
      <c r="O154" s="88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139</v>
      </c>
      <c r="AT154" s="244" t="s">
        <v>135</v>
      </c>
      <c r="AU154" s="244" t="s">
        <v>140</v>
      </c>
      <c r="AY154" s="14" t="s">
        <v>133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4" t="s">
        <v>140</v>
      </c>
      <c r="BK154" s="246">
        <f>ROUND(I154*H154,3)</f>
        <v>0</v>
      </c>
      <c r="BL154" s="14" t="s">
        <v>139</v>
      </c>
      <c r="BM154" s="244" t="s">
        <v>939</v>
      </c>
    </row>
    <row r="155" s="2" customFormat="1" ht="21.75" customHeight="1">
      <c r="A155" s="35"/>
      <c r="B155" s="36"/>
      <c r="C155" s="233" t="s">
        <v>327</v>
      </c>
      <c r="D155" s="233" t="s">
        <v>135</v>
      </c>
      <c r="E155" s="234" t="s">
        <v>940</v>
      </c>
      <c r="F155" s="235" t="s">
        <v>941</v>
      </c>
      <c r="G155" s="236" t="s">
        <v>138</v>
      </c>
      <c r="H155" s="237">
        <v>676.20000000000005</v>
      </c>
      <c r="I155" s="238"/>
      <c r="J155" s="237">
        <f>ROUND(I155*H155,3)</f>
        <v>0</v>
      </c>
      <c r="K155" s="239"/>
      <c r="L155" s="41"/>
      <c r="M155" s="240" t="s">
        <v>1</v>
      </c>
      <c r="N155" s="241" t="s">
        <v>43</v>
      </c>
      <c r="O155" s="88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139</v>
      </c>
      <c r="AT155" s="244" t="s">
        <v>135</v>
      </c>
      <c r="AU155" s="244" t="s">
        <v>140</v>
      </c>
      <c r="AY155" s="14" t="s">
        <v>133</v>
      </c>
      <c r="BE155" s="245">
        <f>IF(N155="základná",J155,0)</f>
        <v>0</v>
      </c>
      <c r="BF155" s="245">
        <f>IF(N155="znížená",J155,0)</f>
        <v>0</v>
      </c>
      <c r="BG155" s="245">
        <f>IF(N155="zákl. prenesená",J155,0)</f>
        <v>0</v>
      </c>
      <c r="BH155" s="245">
        <f>IF(N155="zníž. prenesená",J155,0)</f>
        <v>0</v>
      </c>
      <c r="BI155" s="245">
        <f>IF(N155="nulová",J155,0)</f>
        <v>0</v>
      </c>
      <c r="BJ155" s="14" t="s">
        <v>140</v>
      </c>
      <c r="BK155" s="246">
        <f>ROUND(I155*H155,3)</f>
        <v>0</v>
      </c>
      <c r="BL155" s="14" t="s">
        <v>139</v>
      </c>
      <c r="BM155" s="244" t="s">
        <v>942</v>
      </c>
    </row>
    <row r="156" s="2" customFormat="1" ht="33" customHeight="1">
      <c r="A156" s="35"/>
      <c r="B156" s="36"/>
      <c r="C156" s="233" t="s">
        <v>331</v>
      </c>
      <c r="D156" s="233" t="s">
        <v>135</v>
      </c>
      <c r="E156" s="234" t="s">
        <v>943</v>
      </c>
      <c r="F156" s="235" t="s">
        <v>944</v>
      </c>
      <c r="G156" s="236" t="s">
        <v>166</v>
      </c>
      <c r="H156" s="237">
        <v>1</v>
      </c>
      <c r="I156" s="238"/>
      <c r="J156" s="237">
        <f>ROUND(I156*H156,3)</f>
        <v>0</v>
      </c>
      <c r="K156" s="239"/>
      <c r="L156" s="41"/>
      <c r="M156" s="240" t="s">
        <v>1</v>
      </c>
      <c r="N156" s="241" t="s">
        <v>43</v>
      </c>
      <c r="O156" s="88"/>
      <c r="P156" s="242">
        <f>O156*H156</f>
        <v>0</v>
      </c>
      <c r="Q156" s="242">
        <v>0.00122</v>
      </c>
      <c r="R156" s="242">
        <f>Q156*H156</f>
        <v>0.00122</v>
      </c>
      <c r="S156" s="242">
        <v>0</v>
      </c>
      <c r="T156" s="24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4" t="s">
        <v>139</v>
      </c>
      <c r="AT156" s="244" t="s">
        <v>135</v>
      </c>
      <c r="AU156" s="244" t="s">
        <v>140</v>
      </c>
      <c r="AY156" s="14" t="s">
        <v>133</v>
      </c>
      <c r="BE156" s="245">
        <f>IF(N156="základná",J156,0)</f>
        <v>0</v>
      </c>
      <c r="BF156" s="245">
        <f>IF(N156="znížená",J156,0)</f>
        <v>0</v>
      </c>
      <c r="BG156" s="245">
        <f>IF(N156="zákl. prenesená",J156,0)</f>
        <v>0</v>
      </c>
      <c r="BH156" s="245">
        <f>IF(N156="zníž. prenesená",J156,0)</f>
        <v>0</v>
      </c>
      <c r="BI156" s="245">
        <f>IF(N156="nulová",J156,0)</f>
        <v>0</v>
      </c>
      <c r="BJ156" s="14" t="s">
        <v>140</v>
      </c>
      <c r="BK156" s="246">
        <f>ROUND(I156*H156,3)</f>
        <v>0</v>
      </c>
      <c r="BL156" s="14" t="s">
        <v>139</v>
      </c>
      <c r="BM156" s="244" t="s">
        <v>945</v>
      </c>
    </row>
    <row r="157" s="2" customFormat="1" ht="21.75" customHeight="1">
      <c r="A157" s="35"/>
      <c r="B157" s="36"/>
      <c r="C157" s="233" t="s">
        <v>335</v>
      </c>
      <c r="D157" s="233" t="s">
        <v>135</v>
      </c>
      <c r="E157" s="234" t="s">
        <v>946</v>
      </c>
      <c r="F157" s="235" t="s">
        <v>947</v>
      </c>
      <c r="G157" s="236" t="s">
        <v>166</v>
      </c>
      <c r="H157" s="237">
        <v>31</v>
      </c>
      <c r="I157" s="238"/>
      <c r="J157" s="237">
        <f>ROUND(I157*H157,3)</f>
        <v>0</v>
      </c>
      <c r="K157" s="239"/>
      <c r="L157" s="41"/>
      <c r="M157" s="240" t="s">
        <v>1</v>
      </c>
      <c r="N157" s="241" t="s">
        <v>43</v>
      </c>
      <c r="O157" s="88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4" t="s">
        <v>139</v>
      </c>
      <c r="AT157" s="244" t="s">
        <v>135</v>
      </c>
      <c r="AU157" s="244" t="s">
        <v>140</v>
      </c>
      <c r="AY157" s="14" t="s">
        <v>133</v>
      </c>
      <c r="BE157" s="245">
        <f>IF(N157="základná",J157,0)</f>
        <v>0</v>
      </c>
      <c r="BF157" s="245">
        <f>IF(N157="znížená",J157,0)</f>
        <v>0</v>
      </c>
      <c r="BG157" s="245">
        <f>IF(N157="zákl. prenesená",J157,0)</f>
        <v>0</v>
      </c>
      <c r="BH157" s="245">
        <f>IF(N157="zníž. prenesená",J157,0)</f>
        <v>0</v>
      </c>
      <c r="BI157" s="245">
        <f>IF(N157="nulová",J157,0)</f>
        <v>0</v>
      </c>
      <c r="BJ157" s="14" t="s">
        <v>140</v>
      </c>
      <c r="BK157" s="246">
        <f>ROUND(I157*H157,3)</f>
        <v>0</v>
      </c>
      <c r="BL157" s="14" t="s">
        <v>139</v>
      </c>
      <c r="BM157" s="244" t="s">
        <v>948</v>
      </c>
    </row>
    <row r="158" s="2" customFormat="1" ht="21.75" customHeight="1">
      <c r="A158" s="35"/>
      <c r="B158" s="36"/>
      <c r="C158" s="233" t="s">
        <v>339</v>
      </c>
      <c r="D158" s="233" t="s">
        <v>135</v>
      </c>
      <c r="E158" s="234" t="s">
        <v>949</v>
      </c>
      <c r="F158" s="235" t="s">
        <v>950</v>
      </c>
      <c r="G158" s="236" t="s">
        <v>269</v>
      </c>
      <c r="H158" s="237">
        <v>31</v>
      </c>
      <c r="I158" s="238"/>
      <c r="J158" s="237">
        <f>ROUND(I158*H158,3)</f>
        <v>0</v>
      </c>
      <c r="K158" s="239"/>
      <c r="L158" s="41"/>
      <c r="M158" s="240" t="s">
        <v>1</v>
      </c>
      <c r="N158" s="241" t="s">
        <v>43</v>
      </c>
      <c r="O158" s="88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4" t="s">
        <v>139</v>
      </c>
      <c r="AT158" s="244" t="s">
        <v>135</v>
      </c>
      <c r="AU158" s="244" t="s">
        <v>140</v>
      </c>
      <c r="AY158" s="14" t="s">
        <v>133</v>
      </c>
      <c r="BE158" s="245">
        <f>IF(N158="základná",J158,0)</f>
        <v>0</v>
      </c>
      <c r="BF158" s="245">
        <f>IF(N158="znížená",J158,0)</f>
        <v>0</v>
      </c>
      <c r="BG158" s="245">
        <f>IF(N158="zákl. prenesená",J158,0)</f>
        <v>0</v>
      </c>
      <c r="BH158" s="245">
        <f>IF(N158="zníž. prenesená",J158,0)</f>
        <v>0</v>
      </c>
      <c r="BI158" s="245">
        <f>IF(N158="nulová",J158,0)</f>
        <v>0</v>
      </c>
      <c r="BJ158" s="14" t="s">
        <v>140</v>
      </c>
      <c r="BK158" s="246">
        <f>ROUND(I158*H158,3)</f>
        <v>0</v>
      </c>
      <c r="BL158" s="14" t="s">
        <v>139</v>
      </c>
      <c r="BM158" s="244" t="s">
        <v>951</v>
      </c>
    </row>
    <row r="159" s="2" customFormat="1" ht="21.75" customHeight="1">
      <c r="A159" s="35"/>
      <c r="B159" s="36"/>
      <c r="C159" s="252" t="s">
        <v>343</v>
      </c>
      <c r="D159" s="252" t="s">
        <v>235</v>
      </c>
      <c r="E159" s="253" t="s">
        <v>952</v>
      </c>
      <c r="F159" s="254" t="s">
        <v>953</v>
      </c>
      <c r="G159" s="255" t="s">
        <v>269</v>
      </c>
      <c r="H159" s="256">
        <v>31</v>
      </c>
      <c r="I159" s="257"/>
      <c r="J159" s="256">
        <f>ROUND(I159*H159,3)</f>
        <v>0</v>
      </c>
      <c r="K159" s="258"/>
      <c r="L159" s="259"/>
      <c r="M159" s="260" t="s">
        <v>1</v>
      </c>
      <c r="N159" s="261" t="s">
        <v>43</v>
      </c>
      <c r="O159" s="88"/>
      <c r="P159" s="242">
        <f>O159*H159</f>
        <v>0</v>
      </c>
      <c r="Q159" s="242">
        <v>0.00013999999999999999</v>
      </c>
      <c r="R159" s="242">
        <f>Q159*H159</f>
        <v>0.0043399999999999992</v>
      </c>
      <c r="S159" s="242">
        <v>0</v>
      </c>
      <c r="T159" s="24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168</v>
      </c>
      <c r="AT159" s="244" t="s">
        <v>235</v>
      </c>
      <c r="AU159" s="244" t="s">
        <v>140</v>
      </c>
      <c r="AY159" s="14" t="s">
        <v>133</v>
      </c>
      <c r="BE159" s="245">
        <f>IF(N159="základná",J159,0)</f>
        <v>0</v>
      </c>
      <c r="BF159" s="245">
        <f>IF(N159="znížená",J159,0)</f>
        <v>0</v>
      </c>
      <c r="BG159" s="245">
        <f>IF(N159="zákl. prenesená",J159,0)</f>
        <v>0</v>
      </c>
      <c r="BH159" s="245">
        <f>IF(N159="zníž. prenesená",J159,0)</f>
        <v>0</v>
      </c>
      <c r="BI159" s="245">
        <f>IF(N159="nulová",J159,0)</f>
        <v>0</v>
      </c>
      <c r="BJ159" s="14" t="s">
        <v>140</v>
      </c>
      <c r="BK159" s="246">
        <f>ROUND(I159*H159,3)</f>
        <v>0</v>
      </c>
      <c r="BL159" s="14" t="s">
        <v>139</v>
      </c>
      <c r="BM159" s="244" t="s">
        <v>954</v>
      </c>
    </row>
    <row r="160" s="2" customFormat="1" ht="21.75" customHeight="1">
      <c r="A160" s="35"/>
      <c r="B160" s="36"/>
      <c r="C160" s="233" t="s">
        <v>347</v>
      </c>
      <c r="D160" s="233" t="s">
        <v>135</v>
      </c>
      <c r="E160" s="234" t="s">
        <v>955</v>
      </c>
      <c r="F160" s="235" t="s">
        <v>956</v>
      </c>
      <c r="G160" s="236" t="s">
        <v>166</v>
      </c>
      <c r="H160" s="237">
        <v>31</v>
      </c>
      <c r="I160" s="238"/>
      <c r="J160" s="237">
        <f>ROUND(I160*H160,3)</f>
        <v>0</v>
      </c>
      <c r="K160" s="239"/>
      <c r="L160" s="41"/>
      <c r="M160" s="240" t="s">
        <v>1</v>
      </c>
      <c r="N160" s="241" t="s">
        <v>43</v>
      </c>
      <c r="O160" s="88"/>
      <c r="P160" s="242">
        <f>O160*H160</f>
        <v>0</v>
      </c>
      <c r="Q160" s="242">
        <v>0.12</v>
      </c>
      <c r="R160" s="242">
        <f>Q160*H160</f>
        <v>3.7199999999999998</v>
      </c>
      <c r="S160" s="242">
        <v>0</v>
      </c>
      <c r="T160" s="24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4" t="s">
        <v>139</v>
      </c>
      <c r="AT160" s="244" t="s">
        <v>135</v>
      </c>
      <c r="AU160" s="244" t="s">
        <v>140</v>
      </c>
      <c r="AY160" s="14" t="s">
        <v>133</v>
      </c>
      <c r="BE160" s="245">
        <f>IF(N160="základná",J160,0)</f>
        <v>0</v>
      </c>
      <c r="BF160" s="245">
        <f>IF(N160="znížená",J160,0)</f>
        <v>0</v>
      </c>
      <c r="BG160" s="245">
        <f>IF(N160="zákl. prenesená",J160,0)</f>
        <v>0</v>
      </c>
      <c r="BH160" s="245">
        <f>IF(N160="zníž. prenesená",J160,0)</f>
        <v>0</v>
      </c>
      <c r="BI160" s="245">
        <f>IF(N160="nulová",J160,0)</f>
        <v>0</v>
      </c>
      <c r="BJ160" s="14" t="s">
        <v>140</v>
      </c>
      <c r="BK160" s="246">
        <f>ROUND(I160*H160,3)</f>
        <v>0</v>
      </c>
      <c r="BL160" s="14" t="s">
        <v>139</v>
      </c>
      <c r="BM160" s="244" t="s">
        <v>957</v>
      </c>
    </row>
    <row r="161" s="2" customFormat="1" ht="16.5" customHeight="1">
      <c r="A161" s="35"/>
      <c r="B161" s="36"/>
      <c r="C161" s="252" t="s">
        <v>351</v>
      </c>
      <c r="D161" s="252" t="s">
        <v>235</v>
      </c>
      <c r="E161" s="253" t="s">
        <v>958</v>
      </c>
      <c r="F161" s="254" t="s">
        <v>959</v>
      </c>
      <c r="G161" s="255" t="s">
        <v>166</v>
      </c>
      <c r="H161" s="256">
        <v>5</v>
      </c>
      <c r="I161" s="257"/>
      <c r="J161" s="256">
        <f>ROUND(I161*H161,3)</f>
        <v>0</v>
      </c>
      <c r="K161" s="258"/>
      <c r="L161" s="259"/>
      <c r="M161" s="260" t="s">
        <v>1</v>
      </c>
      <c r="N161" s="261" t="s">
        <v>43</v>
      </c>
      <c r="O161" s="88"/>
      <c r="P161" s="242">
        <f>O161*H161</f>
        <v>0</v>
      </c>
      <c r="Q161" s="242">
        <v>0.059999999999999998</v>
      </c>
      <c r="R161" s="242">
        <f>Q161*H161</f>
        <v>0.29999999999999999</v>
      </c>
      <c r="S161" s="242">
        <v>0</v>
      </c>
      <c r="T161" s="24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4" t="s">
        <v>168</v>
      </c>
      <c r="AT161" s="244" t="s">
        <v>235</v>
      </c>
      <c r="AU161" s="244" t="s">
        <v>140</v>
      </c>
      <c r="AY161" s="14" t="s">
        <v>133</v>
      </c>
      <c r="BE161" s="245">
        <f>IF(N161="základná",J161,0)</f>
        <v>0</v>
      </c>
      <c r="BF161" s="245">
        <f>IF(N161="znížená",J161,0)</f>
        <v>0</v>
      </c>
      <c r="BG161" s="245">
        <f>IF(N161="zákl. prenesená",J161,0)</f>
        <v>0</v>
      </c>
      <c r="BH161" s="245">
        <f>IF(N161="zníž. prenesená",J161,0)</f>
        <v>0</v>
      </c>
      <c r="BI161" s="245">
        <f>IF(N161="nulová",J161,0)</f>
        <v>0</v>
      </c>
      <c r="BJ161" s="14" t="s">
        <v>140</v>
      </c>
      <c r="BK161" s="246">
        <f>ROUND(I161*H161,3)</f>
        <v>0</v>
      </c>
      <c r="BL161" s="14" t="s">
        <v>139</v>
      </c>
      <c r="BM161" s="244" t="s">
        <v>960</v>
      </c>
    </row>
    <row r="162" s="2" customFormat="1" ht="21.75" customHeight="1">
      <c r="A162" s="35"/>
      <c r="B162" s="36"/>
      <c r="C162" s="252" t="s">
        <v>355</v>
      </c>
      <c r="D162" s="252" t="s">
        <v>235</v>
      </c>
      <c r="E162" s="253" t="s">
        <v>961</v>
      </c>
      <c r="F162" s="254" t="s">
        <v>962</v>
      </c>
      <c r="G162" s="255" t="s">
        <v>166</v>
      </c>
      <c r="H162" s="256">
        <v>3</v>
      </c>
      <c r="I162" s="257"/>
      <c r="J162" s="256">
        <f>ROUND(I162*H162,3)</f>
        <v>0</v>
      </c>
      <c r="K162" s="258"/>
      <c r="L162" s="259"/>
      <c r="M162" s="260" t="s">
        <v>1</v>
      </c>
      <c r="N162" s="261" t="s">
        <v>43</v>
      </c>
      <c r="O162" s="88"/>
      <c r="P162" s="242">
        <f>O162*H162</f>
        <v>0</v>
      </c>
      <c r="Q162" s="242">
        <v>0.059999999999999998</v>
      </c>
      <c r="R162" s="242">
        <f>Q162*H162</f>
        <v>0.17999999999999999</v>
      </c>
      <c r="S162" s="242">
        <v>0</v>
      </c>
      <c r="T162" s="24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4" t="s">
        <v>168</v>
      </c>
      <c r="AT162" s="244" t="s">
        <v>235</v>
      </c>
      <c r="AU162" s="244" t="s">
        <v>140</v>
      </c>
      <c r="AY162" s="14" t="s">
        <v>133</v>
      </c>
      <c r="BE162" s="245">
        <f>IF(N162="základná",J162,0)</f>
        <v>0</v>
      </c>
      <c r="BF162" s="245">
        <f>IF(N162="znížená",J162,0)</f>
        <v>0</v>
      </c>
      <c r="BG162" s="245">
        <f>IF(N162="zákl. prenesená",J162,0)</f>
        <v>0</v>
      </c>
      <c r="BH162" s="245">
        <f>IF(N162="zníž. prenesená",J162,0)</f>
        <v>0</v>
      </c>
      <c r="BI162" s="245">
        <f>IF(N162="nulová",J162,0)</f>
        <v>0</v>
      </c>
      <c r="BJ162" s="14" t="s">
        <v>140</v>
      </c>
      <c r="BK162" s="246">
        <f>ROUND(I162*H162,3)</f>
        <v>0</v>
      </c>
      <c r="BL162" s="14" t="s">
        <v>139</v>
      </c>
      <c r="BM162" s="244" t="s">
        <v>963</v>
      </c>
    </row>
    <row r="163" s="2" customFormat="1" ht="16.5" customHeight="1">
      <c r="A163" s="35"/>
      <c r="B163" s="36"/>
      <c r="C163" s="252" t="s">
        <v>359</v>
      </c>
      <c r="D163" s="252" t="s">
        <v>235</v>
      </c>
      <c r="E163" s="253" t="s">
        <v>964</v>
      </c>
      <c r="F163" s="254" t="s">
        <v>965</v>
      </c>
      <c r="G163" s="255" t="s">
        <v>166</v>
      </c>
      <c r="H163" s="256">
        <v>5</v>
      </c>
      <c r="I163" s="257"/>
      <c r="J163" s="256">
        <f>ROUND(I163*H163,3)</f>
        <v>0</v>
      </c>
      <c r="K163" s="258"/>
      <c r="L163" s="259"/>
      <c r="M163" s="260" t="s">
        <v>1</v>
      </c>
      <c r="N163" s="261" t="s">
        <v>43</v>
      </c>
      <c r="O163" s="88"/>
      <c r="P163" s="242">
        <f>O163*H163</f>
        <v>0</v>
      </c>
      <c r="Q163" s="242">
        <v>0.059999999999999998</v>
      </c>
      <c r="R163" s="242">
        <f>Q163*H163</f>
        <v>0.29999999999999999</v>
      </c>
      <c r="S163" s="242">
        <v>0</v>
      </c>
      <c r="T163" s="24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4" t="s">
        <v>168</v>
      </c>
      <c r="AT163" s="244" t="s">
        <v>235</v>
      </c>
      <c r="AU163" s="244" t="s">
        <v>140</v>
      </c>
      <c r="AY163" s="14" t="s">
        <v>133</v>
      </c>
      <c r="BE163" s="245">
        <f>IF(N163="základná",J163,0)</f>
        <v>0</v>
      </c>
      <c r="BF163" s="245">
        <f>IF(N163="znížená",J163,0)</f>
        <v>0</v>
      </c>
      <c r="BG163" s="245">
        <f>IF(N163="zákl. prenesená",J163,0)</f>
        <v>0</v>
      </c>
      <c r="BH163" s="245">
        <f>IF(N163="zníž. prenesená",J163,0)</f>
        <v>0</v>
      </c>
      <c r="BI163" s="245">
        <f>IF(N163="nulová",J163,0)</f>
        <v>0</v>
      </c>
      <c r="BJ163" s="14" t="s">
        <v>140</v>
      </c>
      <c r="BK163" s="246">
        <f>ROUND(I163*H163,3)</f>
        <v>0</v>
      </c>
      <c r="BL163" s="14" t="s">
        <v>139</v>
      </c>
      <c r="BM163" s="244" t="s">
        <v>966</v>
      </c>
    </row>
    <row r="164" s="2" customFormat="1" ht="16.5" customHeight="1">
      <c r="A164" s="35"/>
      <c r="B164" s="36"/>
      <c r="C164" s="252" t="s">
        <v>363</v>
      </c>
      <c r="D164" s="252" t="s">
        <v>235</v>
      </c>
      <c r="E164" s="253" t="s">
        <v>967</v>
      </c>
      <c r="F164" s="254" t="s">
        <v>968</v>
      </c>
      <c r="G164" s="255" t="s">
        <v>166</v>
      </c>
      <c r="H164" s="256">
        <v>3</v>
      </c>
      <c r="I164" s="257"/>
      <c r="J164" s="256">
        <f>ROUND(I164*H164,3)</f>
        <v>0</v>
      </c>
      <c r="K164" s="258"/>
      <c r="L164" s="259"/>
      <c r="M164" s="260" t="s">
        <v>1</v>
      </c>
      <c r="N164" s="261" t="s">
        <v>43</v>
      </c>
      <c r="O164" s="88"/>
      <c r="P164" s="242">
        <f>O164*H164</f>
        <v>0</v>
      </c>
      <c r="Q164" s="242">
        <v>0.059999999999999998</v>
      </c>
      <c r="R164" s="242">
        <f>Q164*H164</f>
        <v>0.17999999999999999</v>
      </c>
      <c r="S164" s="242">
        <v>0</v>
      </c>
      <c r="T164" s="24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4" t="s">
        <v>168</v>
      </c>
      <c r="AT164" s="244" t="s">
        <v>235</v>
      </c>
      <c r="AU164" s="244" t="s">
        <v>140</v>
      </c>
      <c r="AY164" s="14" t="s">
        <v>133</v>
      </c>
      <c r="BE164" s="245">
        <f>IF(N164="základná",J164,0)</f>
        <v>0</v>
      </c>
      <c r="BF164" s="245">
        <f>IF(N164="znížená",J164,0)</f>
        <v>0</v>
      </c>
      <c r="BG164" s="245">
        <f>IF(N164="zákl. prenesená",J164,0)</f>
        <v>0</v>
      </c>
      <c r="BH164" s="245">
        <f>IF(N164="zníž. prenesená",J164,0)</f>
        <v>0</v>
      </c>
      <c r="BI164" s="245">
        <f>IF(N164="nulová",J164,0)</f>
        <v>0</v>
      </c>
      <c r="BJ164" s="14" t="s">
        <v>140</v>
      </c>
      <c r="BK164" s="246">
        <f>ROUND(I164*H164,3)</f>
        <v>0</v>
      </c>
      <c r="BL164" s="14" t="s">
        <v>139</v>
      </c>
      <c r="BM164" s="244" t="s">
        <v>969</v>
      </c>
    </row>
    <row r="165" s="2" customFormat="1" ht="16.5" customHeight="1">
      <c r="A165" s="35"/>
      <c r="B165" s="36"/>
      <c r="C165" s="252" t="s">
        <v>367</v>
      </c>
      <c r="D165" s="252" t="s">
        <v>235</v>
      </c>
      <c r="E165" s="253" t="s">
        <v>970</v>
      </c>
      <c r="F165" s="254" t="s">
        <v>971</v>
      </c>
      <c r="G165" s="255" t="s">
        <v>166</v>
      </c>
      <c r="H165" s="256">
        <v>6</v>
      </c>
      <c r="I165" s="257"/>
      <c r="J165" s="256">
        <f>ROUND(I165*H165,3)</f>
        <v>0</v>
      </c>
      <c r="K165" s="258"/>
      <c r="L165" s="259"/>
      <c r="M165" s="260" t="s">
        <v>1</v>
      </c>
      <c r="N165" s="261" t="s">
        <v>43</v>
      </c>
      <c r="O165" s="88"/>
      <c r="P165" s="242">
        <f>O165*H165</f>
        <v>0</v>
      </c>
      <c r="Q165" s="242">
        <v>0.059999999999999998</v>
      </c>
      <c r="R165" s="242">
        <f>Q165*H165</f>
        <v>0.35999999999999999</v>
      </c>
      <c r="S165" s="242">
        <v>0</v>
      </c>
      <c r="T165" s="24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4" t="s">
        <v>168</v>
      </c>
      <c r="AT165" s="244" t="s">
        <v>235</v>
      </c>
      <c r="AU165" s="244" t="s">
        <v>140</v>
      </c>
      <c r="AY165" s="14" t="s">
        <v>133</v>
      </c>
      <c r="BE165" s="245">
        <f>IF(N165="základná",J165,0)</f>
        <v>0</v>
      </c>
      <c r="BF165" s="245">
        <f>IF(N165="znížená",J165,0)</f>
        <v>0</v>
      </c>
      <c r="BG165" s="245">
        <f>IF(N165="zákl. prenesená",J165,0)</f>
        <v>0</v>
      </c>
      <c r="BH165" s="245">
        <f>IF(N165="zníž. prenesená",J165,0)</f>
        <v>0</v>
      </c>
      <c r="BI165" s="245">
        <f>IF(N165="nulová",J165,0)</f>
        <v>0</v>
      </c>
      <c r="BJ165" s="14" t="s">
        <v>140</v>
      </c>
      <c r="BK165" s="246">
        <f>ROUND(I165*H165,3)</f>
        <v>0</v>
      </c>
      <c r="BL165" s="14" t="s">
        <v>139</v>
      </c>
      <c r="BM165" s="244" t="s">
        <v>972</v>
      </c>
    </row>
    <row r="166" s="2" customFormat="1" ht="16.5" customHeight="1">
      <c r="A166" s="35"/>
      <c r="B166" s="36"/>
      <c r="C166" s="252" t="s">
        <v>371</v>
      </c>
      <c r="D166" s="252" t="s">
        <v>235</v>
      </c>
      <c r="E166" s="253" t="s">
        <v>973</v>
      </c>
      <c r="F166" s="254" t="s">
        <v>974</v>
      </c>
      <c r="G166" s="255" t="s">
        <v>166</v>
      </c>
      <c r="H166" s="256">
        <v>3</v>
      </c>
      <c r="I166" s="257"/>
      <c r="J166" s="256">
        <f>ROUND(I166*H166,3)</f>
        <v>0</v>
      </c>
      <c r="K166" s="258"/>
      <c r="L166" s="259"/>
      <c r="M166" s="260" t="s">
        <v>1</v>
      </c>
      <c r="N166" s="261" t="s">
        <v>43</v>
      </c>
      <c r="O166" s="88"/>
      <c r="P166" s="242">
        <f>O166*H166</f>
        <v>0</v>
      </c>
      <c r="Q166" s="242">
        <v>0.059999999999999998</v>
      </c>
      <c r="R166" s="242">
        <f>Q166*H166</f>
        <v>0.17999999999999999</v>
      </c>
      <c r="S166" s="242">
        <v>0</v>
      </c>
      <c r="T166" s="24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4" t="s">
        <v>168</v>
      </c>
      <c r="AT166" s="244" t="s">
        <v>235</v>
      </c>
      <c r="AU166" s="244" t="s">
        <v>140</v>
      </c>
      <c r="AY166" s="14" t="s">
        <v>133</v>
      </c>
      <c r="BE166" s="245">
        <f>IF(N166="základná",J166,0)</f>
        <v>0</v>
      </c>
      <c r="BF166" s="245">
        <f>IF(N166="znížená",J166,0)</f>
        <v>0</v>
      </c>
      <c r="BG166" s="245">
        <f>IF(N166="zákl. prenesená",J166,0)</f>
        <v>0</v>
      </c>
      <c r="BH166" s="245">
        <f>IF(N166="zníž. prenesená",J166,0)</f>
        <v>0</v>
      </c>
      <c r="BI166" s="245">
        <f>IF(N166="nulová",J166,0)</f>
        <v>0</v>
      </c>
      <c r="BJ166" s="14" t="s">
        <v>140</v>
      </c>
      <c r="BK166" s="246">
        <f>ROUND(I166*H166,3)</f>
        <v>0</v>
      </c>
      <c r="BL166" s="14" t="s">
        <v>139</v>
      </c>
      <c r="BM166" s="244" t="s">
        <v>975</v>
      </c>
    </row>
    <row r="167" s="2" customFormat="1" ht="16.5" customHeight="1">
      <c r="A167" s="35"/>
      <c r="B167" s="36"/>
      <c r="C167" s="252" t="s">
        <v>375</v>
      </c>
      <c r="D167" s="252" t="s">
        <v>235</v>
      </c>
      <c r="E167" s="253" t="s">
        <v>976</v>
      </c>
      <c r="F167" s="254" t="s">
        <v>977</v>
      </c>
      <c r="G167" s="255" t="s">
        <v>166</v>
      </c>
      <c r="H167" s="256">
        <v>2</v>
      </c>
      <c r="I167" s="257"/>
      <c r="J167" s="256">
        <f>ROUND(I167*H167,3)</f>
        <v>0</v>
      </c>
      <c r="K167" s="258"/>
      <c r="L167" s="259"/>
      <c r="M167" s="260" t="s">
        <v>1</v>
      </c>
      <c r="N167" s="261" t="s">
        <v>43</v>
      </c>
      <c r="O167" s="88"/>
      <c r="P167" s="242">
        <f>O167*H167</f>
        <v>0</v>
      </c>
      <c r="Q167" s="242">
        <v>0.059999999999999998</v>
      </c>
      <c r="R167" s="242">
        <f>Q167*H167</f>
        <v>0.12</v>
      </c>
      <c r="S167" s="242">
        <v>0</v>
      </c>
      <c r="T167" s="24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4" t="s">
        <v>168</v>
      </c>
      <c r="AT167" s="244" t="s">
        <v>235</v>
      </c>
      <c r="AU167" s="244" t="s">
        <v>140</v>
      </c>
      <c r="AY167" s="14" t="s">
        <v>133</v>
      </c>
      <c r="BE167" s="245">
        <f>IF(N167="základná",J167,0)</f>
        <v>0</v>
      </c>
      <c r="BF167" s="245">
        <f>IF(N167="znížená",J167,0)</f>
        <v>0</v>
      </c>
      <c r="BG167" s="245">
        <f>IF(N167="zákl. prenesená",J167,0)</f>
        <v>0</v>
      </c>
      <c r="BH167" s="245">
        <f>IF(N167="zníž. prenesená",J167,0)</f>
        <v>0</v>
      </c>
      <c r="BI167" s="245">
        <f>IF(N167="nulová",J167,0)</f>
        <v>0</v>
      </c>
      <c r="BJ167" s="14" t="s">
        <v>140</v>
      </c>
      <c r="BK167" s="246">
        <f>ROUND(I167*H167,3)</f>
        <v>0</v>
      </c>
      <c r="BL167" s="14" t="s">
        <v>139</v>
      </c>
      <c r="BM167" s="244" t="s">
        <v>978</v>
      </c>
    </row>
    <row r="168" s="2" customFormat="1" ht="16.5" customHeight="1">
      <c r="A168" s="35"/>
      <c r="B168" s="36"/>
      <c r="C168" s="252" t="s">
        <v>379</v>
      </c>
      <c r="D168" s="252" t="s">
        <v>235</v>
      </c>
      <c r="E168" s="253" t="s">
        <v>979</v>
      </c>
      <c r="F168" s="254" t="s">
        <v>980</v>
      </c>
      <c r="G168" s="255" t="s">
        <v>166</v>
      </c>
      <c r="H168" s="256">
        <v>3</v>
      </c>
      <c r="I168" s="257"/>
      <c r="J168" s="256">
        <f>ROUND(I168*H168,3)</f>
        <v>0</v>
      </c>
      <c r="K168" s="258"/>
      <c r="L168" s="259"/>
      <c r="M168" s="260" t="s">
        <v>1</v>
      </c>
      <c r="N168" s="261" t="s">
        <v>43</v>
      </c>
      <c r="O168" s="88"/>
      <c r="P168" s="242">
        <f>O168*H168</f>
        <v>0</v>
      </c>
      <c r="Q168" s="242">
        <v>0.059999999999999998</v>
      </c>
      <c r="R168" s="242">
        <f>Q168*H168</f>
        <v>0.17999999999999999</v>
      </c>
      <c r="S168" s="242">
        <v>0</v>
      </c>
      <c r="T168" s="24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4" t="s">
        <v>168</v>
      </c>
      <c r="AT168" s="244" t="s">
        <v>235</v>
      </c>
      <c r="AU168" s="244" t="s">
        <v>140</v>
      </c>
      <c r="AY168" s="14" t="s">
        <v>133</v>
      </c>
      <c r="BE168" s="245">
        <f>IF(N168="základná",J168,0)</f>
        <v>0</v>
      </c>
      <c r="BF168" s="245">
        <f>IF(N168="znížená",J168,0)</f>
        <v>0</v>
      </c>
      <c r="BG168" s="245">
        <f>IF(N168="zákl. prenesená",J168,0)</f>
        <v>0</v>
      </c>
      <c r="BH168" s="245">
        <f>IF(N168="zníž. prenesená",J168,0)</f>
        <v>0</v>
      </c>
      <c r="BI168" s="245">
        <f>IF(N168="nulová",J168,0)</f>
        <v>0</v>
      </c>
      <c r="BJ168" s="14" t="s">
        <v>140</v>
      </c>
      <c r="BK168" s="246">
        <f>ROUND(I168*H168,3)</f>
        <v>0</v>
      </c>
      <c r="BL168" s="14" t="s">
        <v>139</v>
      </c>
      <c r="BM168" s="244" t="s">
        <v>981</v>
      </c>
    </row>
    <row r="169" s="2" customFormat="1" ht="33" customHeight="1">
      <c r="A169" s="35"/>
      <c r="B169" s="36"/>
      <c r="C169" s="233" t="s">
        <v>383</v>
      </c>
      <c r="D169" s="233" t="s">
        <v>135</v>
      </c>
      <c r="E169" s="234" t="s">
        <v>982</v>
      </c>
      <c r="F169" s="235" t="s">
        <v>983</v>
      </c>
      <c r="G169" s="236" t="s">
        <v>166</v>
      </c>
      <c r="H169" s="237">
        <v>31</v>
      </c>
      <c r="I169" s="238"/>
      <c r="J169" s="237">
        <f>ROUND(I169*H169,3)</f>
        <v>0</v>
      </c>
      <c r="K169" s="239"/>
      <c r="L169" s="41"/>
      <c r="M169" s="240" t="s">
        <v>1</v>
      </c>
      <c r="N169" s="241" t="s">
        <v>43</v>
      </c>
      <c r="O169" s="88"/>
      <c r="P169" s="242">
        <f>O169*H169</f>
        <v>0</v>
      </c>
      <c r="Q169" s="242">
        <v>0.00048000000000000001</v>
      </c>
      <c r="R169" s="242">
        <f>Q169*H169</f>
        <v>0.014880000000000001</v>
      </c>
      <c r="S169" s="242">
        <v>0</v>
      </c>
      <c r="T169" s="24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4" t="s">
        <v>139</v>
      </c>
      <c r="AT169" s="244" t="s">
        <v>135</v>
      </c>
      <c r="AU169" s="244" t="s">
        <v>140</v>
      </c>
      <c r="AY169" s="14" t="s">
        <v>133</v>
      </c>
      <c r="BE169" s="245">
        <f>IF(N169="základná",J169,0)</f>
        <v>0</v>
      </c>
      <c r="BF169" s="245">
        <f>IF(N169="znížená",J169,0)</f>
        <v>0</v>
      </c>
      <c r="BG169" s="245">
        <f>IF(N169="zákl. prenesená",J169,0)</f>
        <v>0</v>
      </c>
      <c r="BH169" s="245">
        <f>IF(N169="zníž. prenesená",J169,0)</f>
        <v>0</v>
      </c>
      <c r="BI169" s="245">
        <f>IF(N169="nulová",J169,0)</f>
        <v>0</v>
      </c>
      <c r="BJ169" s="14" t="s">
        <v>140</v>
      </c>
      <c r="BK169" s="246">
        <f>ROUND(I169*H169,3)</f>
        <v>0</v>
      </c>
      <c r="BL169" s="14" t="s">
        <v>139</v>
      </c>
      <c r="BM169" s="244" t="s">
        <v>984</v>
      </c>
    </row>
    <row r="170" s="2" customFormat="1" ht="21.75" customHeight="1">
      <c r="A170" s="35"/>
      <c r="B170" s="36"/>
      <c r="C170" s="252" t="s">
        <v>387</v>
      </c>
      <c r="D170" s="252" t="s">
        <v>235</v>
      </c>
      <c r="E170" s="253" t="s">
        <v>985</v>
      </c>
      <c r="F170" s="254" t="s">
        <v>986</v>
      </c>
      <c r="G170" s="255" t="s">
        <v>166</v>
      </c>
      <c r="H170" s="256">
        <v>93</v>
      </c>
      <c r="I170" s="257"/>
      <c r="J170" s="256">
        <f>ROUND(I170*H170,3)</f>
        <v>0</v>
      </c>
      <c r="K170" s="258"/>
      <c r="L170" s="259"/>
      <c r="M170" s="260" t="s">
        <v>1</v>
      </c>
      <c r="N170" s="261" t="s">
        <v>43</v>
      </c>
      <c r="O170" s="88"/>
      <c r="P170" s="242">
        <f>O170*H170</f>
        <v>0</v>
      </c>
      <c r="Q170" s="242">
        <v>0.012</v>
      </c>
      <c r="R170" s="242">
        <f>Q170*H170</f>
        <v>1.1160000000000001</v>
      </c>
      <c r="S170" s="242">
        <v>0</v>
      </c>
      <c r="T170" s="24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4" t="s">
        <v>168</v>
      </c>
      <c r="AT170" s="244" t="s">
        <v>235</v>
      </c>
      <c r="AU170" s="244" t="s">
        <v>140</v>
      </c>
      <c r="AY170" s="14" t="s">
        <v>133</v>
      </c>
      <c r="BE170" s="245">
        <f>IF(N170="základná",J170,0)</f>
        <v>0</v>
      </c>
      <c r="BF170" s="245">
        <f>IF(N170="znížená",J170,0)</f>
        <v>0</v>
      </c>
      <c r="BG170" s="245">
        <f>IF(N170="zákl. prenesená",J170,0)</f>
        <v>0</v>
      </c>
      <c r="BH170" s="245">
        <f>IF(N170="zníž. prenesená",J170,0)</f>
        <v>0</v>
      </c>
      <c r="BI170" s="245">
        <f>IF(N170="nulová",J170,0)</f>
        <v>0</v>
      </c>
      <c r="BJ170" s="14" t="s">
        <v>140</v>
      </c>
      <c r="BK170" s="246">
        <f>ROUND(I170*H170,3)</f>
        <v>0</v>
      </c>
      <c r="BL170" s="14" t="s">
        <v>139</v>
      </c>
      <c r="BM170" s="244" t="s">
        <v>987</v>
      </c>
    </row>
    <row r="171" s="2" customFormat="1" ht="16.5" customHeight="1">
      <c r="A171" s="35"/>
      <c r="B171" s="36"/>
      <c r="C171" s="252" t="s">
        <v>391</v>
      </c>
      <c r="D171" s="252" t="s">
        <v>235</v>
      </c>
      <c r="E171" s="253" t="s">
        <v>988</v>
      </c>
      <c r="F171" s="254" t="s">
        <v>989</v>
      </c>
      <c r="G171" s="255" t="s">
        <v>166</v>
      </c>
      <c r="H171" s="256">
        <v>31</v>
      </c>
      <c r="I171" s="257"/>
      <c r="J171" s="256">
        <f>ROUND(I171*H171,3)</f>
        <v>0</v>
      </c>
      <c r="K171" s="258"/>
      <c r="L171" s="259"/>
      <c r="M171" s="260" t="s">
        <v>1</v>
      </c>
      <c r="N171" s="261" t="s">
        <v>43</v>
      </c>
      <c r="O171" s="88"/>
      <c r="P171" s="242">
        <f>O171*H171</f>
        <v>0</v>
      </c>
      <c r="Q171" s="242">
        <v>0.002</v>
      </c>
      <c r="R171" s="242">
        <f>Q171*H171</f>
        <v>0.062</v>
      </c>
      <c r="S171" s="242">
        <v>0</v>
      </c>
      <c r="T171" s="24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4" t="s">
        <v>168</v>
      </c>
      <c r="AT171" s="244" t="s">
        <v>235</v>
      </c>
      <c r="AU171" s="244" t="s">
        <v>140</v>
      </c>
      <c r="AY171" s="14" t="s">
        <v>133</v>
      </c>
      <c r="BE171" s="245">
        <f>IF(N171="základná",J171,0)</f>
        <v>0</v>
      </c>
      <c r="BF171" s="245">
        <f>IF(N171="znížená",J171,0)</f>
        <v>0</v>
      </c>
      <c r="BG171" s="245">
        <f>IF(N171="zákl. prenesená",J171,0)</f>
        <v>0</v>
      </c>
      <c r="BH171" s="245">
        <f>IF(N171="zníž. prenesená",J171,0)</f>
        <v>0</v>
      </c>
      <c r="BI171" s="245">
        <f>IF(N171="nulová",J171,0)</f>
        <v>0</v>
      </c>
      <c r="BJ171" s="14" t="s">
        <v>140</v>
      </c>
      <c r="BK171" s="246">
        <f>ROUND(I171*H171,3)</f>
        <v>0</v>
      </c>
      <c r="BL171" s="14" t="s">
        <v>139</v>
      </c>
      <c r="BM171" s="244" t="s">
        <v>990</v>
      </c>
    </row>
    <row r="172" s="2" customFormat="1" ht="16.5" customHeight="1">
      <c r="A172" s="35"/>
      <c r="B172" s="36"/>
      <c r="C172" s="252" t="s">
        <v>395</v>
      </c>
      <c r="D172" s="252" t="s">
        <v>235</v>
      </c>
      <c r="E172" s="253" t="s">
        <v>991</v>
      </c>
      <c r="F172" s="254" t="s">
        <v>992</v>
      </c>
      <c r="G172" s="255" t="s">
        <v>993</v>
      </c>
      <c r="H172" s="256">
        <v>31</v>
      </c>
      <c r="I172" s="257"/>
      <c r="J172" s="256">
        <f>ROUND(I172*H172,3)</f>
        <v>0</v>
      </c>
      <c r="K172" s="258"/>
      <c r="L172" s="259"/>
      <c r="M172" s="260" t="s">
        <v>1</v>
      </c>
      <c r="N172" s="261" t="s">
        <v>43</v>
      </c>
      <c r="O172" s="88"/>
      <c r="P172" s="242">
        <f>O172*H172</f>
        <v>0</v>
      </c>
      <c r="Q172" s="242">
        <v>0.00025000000000000001</v>
      </c>
      <c r="R172" s="242">
        <f>Q172*H172</f>
        <v>0.0077499999999999999</v>
      </c>
      <c r="S172" s="242">
        <v>0</v>
      </c>
      <c r="T172" s="24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4" t="s">
        <v>168</v>
      </c>
      <c r="AT172" s="244" t="s">
        <v>235</v>
      </c>
      <c r="AU172" s="244" t="s">
        <v>140</v>
      </c>
      <c r="AY172" s="14" t="s">
        <v>133</v>
      </c>
      <c r="BE172" s="245">
        <f>IF(N172="základná",J172,0)</f>
        <v>0</v>
      </c>
      <c r="BF172" s="245">
        <f>IF(N172="znížená",J172,0)</f>
        <v>0</v>
      </c>
      <c r="BG172" s="245">
        <f>IF(N172="zákl. prenesená",J172,0)</f>
        <v>0</v>
      </c>
      <c r="BH172" s="245">
        <f>IF(N172="zníž. prenesená",J172,0)</f>
        <v>0</v>
      </c>
      <c r="BI172" s="245">
        <f>IF(N172="nulová",J172,0)</f>
        <v>0</v>
      </c>
      <c r="BJ172" s="14" t="s">
        <v>140</v>
      </c>
      <c r="BK172" s="246">
        <f>ROUND(I172*H172,3)</f>
        <v>0</v>
      </c>
      <c r="BL172" s="14" t="s">
        <v>139</v>
      </c>
      <c r="BM172" s="244" t="s">
        <v>994</v>
      </c>
    </row>
    <row r="173" s="2" customFormat="1" ht="21.75" customHeight="1">
      <c r="A173" s="35"/>
      <c r="B173" s="36"/>
      <c r="C173" s="233" t="s">
        <v>399</v>
      </c>
      <c r="D173" s="233" t="s">
        <v>135</v>
      </c>
      <c r="E173" s="234" t="s">
        <v>995</v>
      </c>
      <c r="F173" s="235" t="s">
        <v>996</v>
      </c>
      <c r="G173" s="236" t="s">
        <v>138</v>
      </c>
      <c r="H173" s="237">
        <v>22</v>
      </c>
      <c r="I173" s="238"/>
      <c r="J173" s="237">
        <f>ROUND(I173*H173,3)</f>
        <v>0</v>
      </c>
      <c r="K173" s="239"/>
      <c r="L173" s="41"/>
      <c r="M173" s="240" t="s">
        <v>1</v>
      </c>
      <c r="N173" s="241" t="s">
        <v>43</v>
      </c>
      <c r="O173" s="88"/>
      <c r="P173" s="242">
        <f>O173*H173</f>
        <v>0</v>
      </c>
      <c r="Q173" s="242">
        <v>0.00016000000000000001</v>
      </c>
      <c r="R173" s="242">
        <f>Q173*H173</f>
        <v>0.0035200000000000001</v>
      </c>
      <c r="S173" s="242">
        <v>0</v>
      </c>
      <c r="T173" s="24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4" t="s">
        <v>139</v>
      </c>
      <c r="AT173" s="244" t="s">
        <v>135</v>
      </c>
      <c r="AU173" s="244" t="s">
        <v>140</v>
      </c>
      <c r="AY173" s="14" t="s">
        <v>133</v>
      </c>
      <c r="BE173" s="245">
        <f>IF(N173="základná",J173,0)</f>
        <v>0</v>
      </c>
      <c r="BF173" s="245">
        <f>IF(N173="znížená",J173,0)</f>
        <v>0</v>
      </c>
      <c r="BG173" s="245">
        <f>IF(N173="zákl. prenesená",J173,0)</f>
        <v>0</v>
      </c>
      <c r="BH173" s="245">
        <f>IF(N173="zníž. prenesená",J173,0)</f>
        <v>0</v>
      </c>
      <c r="BI173" s="245">
        <f>IF(N173="nulová",J173,0)</f>
        <v>0</v>
      </c>
      <c r="BJ173" s="14" t="s">
        <v>140</v>
      </c>
      <c r="BK173" s="246">
        <f>ROUND(I173*H173,3)</f>
        <v>0</v>
      </c>
      <c r="BL173" s="14" t="s">
        <v>139</v>
      </c>
      <c r="BM173" s="244" t="s">
        <v>997</v>
      </c>
    </row>
    <row r="174" s="2" customFormat="1" ht="16.5" customHeight="1">
      <c r="A174" s="35"/>
      <c r="B174" s="36"/>
      <c r="C174" s="252" t="s">
        <v>403</v>
      </c>
      <c r="D174" s="252" t="s">
        <v>235</v>
      </c>
      <c r="E174" s="253" t="s">
        <v>998</v>
      </c>
      <c r="F174" s="254" t="s">
        <v>999</v>
      </c>
      <c r="G174" s="255" t="s">
        <v>166</v>
      </c>
      <c r="H174" s="256">
        <v>6</v>
      </c>
      <c r="I174" s="257"/>
      <c r="J174" s="256">
        <f>ROUND(I174*H174,3)</f>
        <v>0</v>
      </c>
      <c r="K174" s="258"/>
      <c r="L174" s="259"/>
      <c r="M174" s="260" t="s">
        <v>1</v>
      </c>
      <c r="N174" s="261" t="s">
        <v>43</v>
      </c>
      <c r="O174" s="88"/>
      <c r="P174" s="242">
        <f>O174*H174</f>
        <v>0</v>
      </c>
      <c r="Q174" s="242">
        <v>2.0000000000000002E-05</v>
      </c>
      <c r="R174" s="242">
        <f>Q174*H174</f>
        <v>0.00012000000000000002</v>
      </c>
      <c r="S174" s="242">
        <v>0</v>
      </c>
      <c r="T174" s="24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4" t="s">
        <v>168</v>
      </c>
      <c r="AT174" s="244" t="s">
        <v>235</v>
      </c>
      <c r="AU174" s="244" t="s">
        <v>140</v>
      </c>
      <c r="AY174" s="14" t="s">
        <v>133</v>
      </c>
      <c r="BE174" s="245">
        <f>IF(N174="základná",J174,0)</f>
        <v>0</v>
      </c>
      <c r="BF174" s="245">
        <f>IF(N174="znížená",J174,0)</f>
        <v>0</v>
      </c>
      <c r="BG174" s="245">
        <f>IF(N174="zákl. prenesená",J174,0)</f>
        <v>0</v>
      </c>
      <c r="BH174" s="245">
        <f>IF(N174="zníž. prenesená",J174,0)</f>
        <v>0</v>
      </c>
      <c r="BI174" s="245">
        <f>IF(N174="nulová",J174,0)</f>
        <v>0</v>
      </c>
      <c r="BJ174" s="14" t="s">
        <v>140</v>
      </c>
      <c r="BK174" s="246">
        <f>ROUND(I174*H174,3)</f>
        <v>0</v>
      </c>
      <c r="BL174" s="14" t="s">
        <v>139</v>
      </c>
      <c r="BM174" s="244" t="s">
        <v>1000</v>
      </c>
    </row>
    <row r="175" s="2" customFormat="1" ht="21.75" customHeight="1">
      <c r="A175" s="35"/>
      <c r="B175" s="36"/>
      <c r="C175" s="233" t="s">
        <v>407</v>
      </c>
      <c r="D175" s="233" t="s">
        <v>135</v>
      </c>
      <c r="E175" s="234" t="s">
        <v>1001</v>
      </c>
      <c r="F175" s="235" t="s">
        <v>1002</v>
      </c>
      <c r="G175" s="236" t="s">
        <v>166</v>
      </c>
      <c r="H175" s="237">
        <v>798</v>
      </c>
      <c r="I175" s="238"/>
      <c r="J175" s="237">
        <f>ROUND(I175*H175,3)</f>
        <v>0</v>
      </c>
      <c r="K175" s="239"/>
      <c r="L175" s="41"/>
      <c r="M175" s="240" t="s">
        <v>1</v>
      </c>
      <c r="N175" s="241" t="s">
        <v>43</v>
      </c>
      <c r="O175" s="88"/>
      <c r="P175" s="242">
        <f>O175*H175</f>
        <v>0</v>
      </c>
      <c r="Q175" s="242">
        <v>0</v>
      </c>
      <c r="R175" s="242">
        <f>Q175*H175</f>
        <v>0</v>
      </c>
      <c r="S175" s="242">
        <v>0</v>
      </c>
      <c r="T175" s="24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4" t="s">
        <v>139</v>
      </c>
      <c r="AT175" s="244" t="s">
        <v>135</v>
      </c>
      <c r="AU175" s="244" t="s">
        <v>140</v>
      </c>
      <c r="AY175" s="14" t="s">
        <v>133</v>
      </c>
      <c r="BE175" s="245">
        <f>IF(N175="základná",J175,0)</f>
        <v>0</v>
      </c>
      <c r="BF175" s="245">
        <f>IF(N175="znížená",J175,0)</f>
        <v>0</v>
      </c>
      <c r="BG175" s="245">
        <f>IF(N175="zákl. prenesená",J175,0)</f>
        <v>0</v>
      </c>
      <c r="BH175" s="245">
        <f>IF(N175="zníž. prenesená",J175,0)</f>
        <v>0</v>
      </c>
      <c r="BI175" s="245">
        <f>IF(N175="nulová",J175,0)</f>
        <v>0</v>
      </c>
      <c r="BJ175" s="14" t="s">
        <v>140</v>
      </c>
      <c r="BK175" s="246">
        <f>ROUND(I175*H175,3)</f>
        <v>0</v>
      </c>
      <c r="BL175" s="14" t="s">
        <v>139</v>
      </c>
      <c r="BM175" s="244" t="s">
        <v>1003</v>
      </c>
    </row>
    <row r="176" s="2" customFormat="1" ht="21.75" customHeight="1">
      <c r="A176" s="35"/>
      <c r="B176" s="36"/>
      <c r="C176" s="233" t="s">
        <v>413</v>
      </c>
      <c r="D176" s="233" t="s">
        <v>135</v>
      </c>
      <c r="E176" s="234" t="s">
        <v>1004</v>
      </c>
      <c r="F176" s="235" t="s">
        <v>1005</v>
      </c>
      <c r="G176" s="236" t="s">
        <v>166</v>
      </c>
      <c r="H176" s="237">
        <v>798</v>
      </c>
      <c r="I176" s="238"/>
      <c r="J176" s="237">
        <f>ROUND(I176*H176,3)</f>
        <v>0</v>
      </c>
      <c r="K176" s="239"/>
      <c r="L176" s="41"/>
      <c r="M176" s="240" t="s">
        <v>1</v>
      </c>
      <c r="N176" s="241" t="s">
        <v>43</v>
      </c>
      <c r="O176" s="88"/>
      <c r="P176" s="242">
        <f>O176*H176</f>
        <v>0</v>
      </c>
      <c r="Q176" s="242">
        <v>0.014999999999999999</v>
      </c>
      <c r="R176" s="242">
        <f>Q176*H176</f>
        <v>11.969999999999999</v>
      </c>
      <c r="S176" s="242">
        <v>0</v>
      </c>
      <c r="T176" s="24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4" t="s">
        <v>139</v>
      </c>
      <c r="AT176" s="244" t="s">
        <v>135</v>
      </c>
      <c r="AU176" s="244" t="s">
        <v>140</v>
      </c>
      <c r="AY176" s="14" t="s">
        <v>133</v>
      </c>
      <c r="BE176" s="245">
        <f>IF(N176="základná",J176,0)</f>
        <v>0</v>
      </c>
      <c r="BF176" s="245">
        <f>IF(N176="znížená",J176,0)</f>
        <v>0</v>
      </c>
      <c r="BG176" s="245">
        <f>IF(N176="zákl. prenesená",J176,0)</f>
        <v>0</v>
      </c>
      <c r="BH176" s="245">
        <f>IF(N176="zníž. prenesená",J176,0)</f>
        <v>0</v>
      </c>
      <c r="BI176" s="245">
        <f>IF(N176="nulová",J176,0)</f>
        <v>0</v>
      </c>
      <c r="BJ176" s="14" t="s">
        <v>140</v>
      </c>
      <c r="BK176" s="246">
        <f>ROUND(I176*H176,3)</f>
        <v>0</v>
      </c>
      <c r="BL176" s="14" t="s">
        <v>139</v>
      </c>
      <c r="BM176" s="244" t="s">
        <v>1006</v>
      </c>
    </row>
    <row r="177" s="2" customFormat="1" ht="16.5" customHeight="1">
      <c r="A177" s="35"/>
      <c r="B177" s="36"/>
      <c r="C177" s="252" t="s">
        <v>1007</v>
      </c>
      <c r="D177" s="252" t="s">
        <v>235</v>
      </c>
      <c r="E177" s="253" t="s">
        <v>1008</v>
      </c>
      <c r="F177" s="254" t="s">
        <v>1009</v>
      </c>
      <c r="G177" s="255" t="s">
        <v>166</v>
      </c>
      <c r="H177" s="256">
        <v>608</v>
      </c>
      <c r="I177" s="257"/>
      <c r="J177" s="256">
        <f>ROUND(I177*H177,3)</f>
        <v>0</v>
      </c>
      <c r="K177" s="258"/>
      <c r="L177" s="259"/>
      <c r="M177" s="260" t="s">
        <v>1</v>
      </c>
      <c r="N177" s="261" t="s">
        <v>43</v>
      </c>
      <c r="O177" s="88"/>
      <c r="P177" s="242">
        <f>O177*H177</f>
        <v>0</v>
      </c>
      <c r="Q177" s="242">
        <v>0.00010000000000000001</v>
      </c>
      <c r="R177" s="242">
        <f>Q177*H177</f>
        <v>0.0608</v>
      </c>
      <c r="S177" s="242">
        <v>0</v>
      </c>
      <c r="T177" s="24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4" t="s">
        <v>168</v>
      </c>
      <c r="AT177" s="244" t="s">
        <v>235</v>
      </c>
      <c r="AU177" s="244" t="s">
        <v>140</v>
      </c>
      <c r="AY177" s="14" t="s">
        <v>133</v>
      </c>
      <c r="BE177" s="245">
        <f>IF(N177="základná",J177,0)</f>
        <v>0</v>
      </c>
      <c r="BF177" s="245">
        <f>IF(N177="znížená",J177,0)</f>
        <v>0</v>
      </c>
      <c r="BG177" s="245">
        <f>IF(N177="zákl. prenesená",J177,0)</f>
        <v>0</v>
      </c>
      <c r="BH177" s="245">
        <f>IF(N177="zníž. prenesená",J177,0)</f>
        <v>0</v>
      </c>
      <c r="BI177" s="245">
        <f>IF(N177="nulová",J177,0)</f>
        <v>0</v>
      </c>
      <c r="BJ177" s="14" t="s">
        <v>140</v>
      </c>
      <c r="BK177" s="246">
        <f>ROUND(I177*H177,3)</f>
        <v>0</v>
      </c>
      <c r="BL177" s="14" t="s">
        <v>139</v>
      </c>
      <c r="BM177" s="244" t="s">
        <v>1010</v>
      </c>
    </row>
    <row r="178" s="2" customFormat="1" ht="16.5" customHeight="1">
      <c r="A178" s="35"/>
      <c r="B178" s="36"/>
      <c r="C178" s="252" t="s">
        <v>1011</v>
      </c>
      <c r="D178" s="252" t="s">
        <v>235</v>
      </c>
      <c r="E178" s="253" t="s">
        <v>1012</v>
      </c>
      <c r="F178" s="254" t="s">
        <v>1013</v>
      </c>
      <c r="G178" s="255" t="s">
        <v>166</v>
      </c>
      <c r="H178" s="256">
        <v>108</v>
      </c>
      <c r="I178" s="257"/>
      <c r="J178" s="256">
        <f>ROUND(I178*H178,3)</f>
        <v>0</v>
      </c>
      <c r="K178" s="258"/>
      <c r="L178" s="259"/>
      <c r="M178" s="260" t="s">
        <v>1</v>
      </c>
      <c r="N178" s="261" t="s">
        <v>43</v>
      </c>
      <c r="O178" s="88"/>
      <c r="P178" s="242">
        <f>O178*H178</f>
        <v>0</v>
      </c>
      <c r="Q178" s="242">
        <v>0.002</v>
      </c>
      <c r="R178" s="242">
        <f>Q178*H178</f>
        <v>0.216</v>
      </c>
      <c r="S178" s="242">
        <v>0</v>
      </c>
      <c r="T178" s="24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4" t="s">
        <v>168</v>
      </c>
      <c r="AT178" s="244" t="s">
        <v>235</v>
      </c>
      <c r="AU178" s="244" t="s">
        <v>140</v>
      </c>
      <c r="AY178" s="14" t="s">
        <v>133</v>
      </c>
      <c r="BE178" s="245">
        <f>IF(N178="základná",J178,0)</f>
        <v>0</v>
      </c>
      <c r="BF178" s="245">
        <f>IF(N178="znížená",J178,0)</f>
        <v>0</v>
      </c>
      <c r="BG178" s="245">
        <f>IF(N178="zákl. prenesená",J178,0)</f>
        <v>0</v>
      </c>
      <c r="BH178" s="245">
        <f>IF(N178="zníž. prenesená",J178,0)</f>
        <v>0</v>
      </c>
      <c r="BI178" s="245">
        <f>IF(N178="nulová",J178,0)</f>
        <v>0</v>
      </c>
      <c r="BJ178" s="14" t="s">
        <v>140</v>
      </c>
      <c r="BK178" s="246">
        <f>ROUND(I178*H178,3)</f>
        <v>0</v>
      </c>
      <c r="BL178" s="14" t="s">
        <v>139</v>
      </c>
      <c r="BM178" s="244" t="s">
        <v>1014</v>
      </c>
    </row>
    <row r="179" s="2" customFormat="1" ht="21.75" customHeight="1">
      <c r="A179" s="35"/>
      <c r="B179" s="36"/>
      <c r="C179" s="233" t="s">
        <v>1015</v>
      </c>
      <c r="D179" s="233" t="s">
        <v>135</v>
      </c>
      <c r="E179" s="234" t="s">
        <v>1016</v>
      </c>
      <c r="F179" s="235" t="s">
        <v>1017</v>
      </c>
      <c r="G179" s="236" t="s">
        <v>166</v>
      </c>
      <c r="H179" s="237">
        <v>1871</v>
      </c>
      <c r="I179" s="238"/>
      <c r="J179" s="237">
        <f>ROUND(I179*H179,3)</f>
        <v>0</v>
      </c>
      <c r="K179" s="239"/>
      <c r="L179" s="41"/>
      <c r="M179" s="240" t="s">
        <v>1</v>
      </c>
      <c r="N179" s="241" t="s">
        <v>43</v>
      </c>
      <c r="O179" s="88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4" t="s">
        <v>139</v>
      </c>
      <c r="AT179" s="244" t="s">
        <v>135</v>
      </c>
      <c r="AU179" s="244" t="s">
        <v>140</v>
      </c>
      <c r="AY179" s="14" t="s">
        <v>133</v>
      </c>
      <c r="BE179" s="245">
        <f>IF(N179="základná",J179,0)</f>
        <v>0</v>
      </c>
      <c r="BF179" s="245">
        <f>IF(N179="znížená",J179,0)</f>
        <v>0</v>
      </c>
      <c r="BG179" s="245">
        <f>IF(N179="zákl. prenesená",J179,0)</f>
        <v>0</v>
      </c>
      <c r="BH179" s="245">
        <f>IF(N179="zníž. prenesená",J179,0)</f>
        <v>0</v>
      </c>
      <c r="BI179" s="245">
        <f>IF(N179="nulová",J179,0)</f>
        <v>0</v>
      </c>
      <c r="BJ179" s="14" t="s">
        <v>140</v>
      </c>
      <c r="BK179" s="246">
        <f>ROUND(I179*H179,3)</f>
        <v>0</v>
      </c>
      <c r="BL179" s="14" t="s">
        <v>139</v>
      </c>
      <c r="BM179" s="244" t="s">
        <v>1018</v>
      </c>
    </row>
    <row r="180" s="2" customFormat="1" ht="21.75" customHeight="1">
      <c r="A180" s="35"/>
      <c r="B180" s="36"/>
      <c r="C180" s="233" t="s">
        <v>1019</v>
      </c>
      <c r="D180" s="233" t="s">
        <v>135</v>
      </c>
      <c r="E180" s="234" t="s">
        <v>1020</v>
      </c>
      <c r="F180" s="235" t="s">
        <v>1021</v>
      </c>
      <c r="G180" s="236" t="s">
        <v>166</v>
      </c>
      <c r="H180" s="237">
        <v>1871</v>
      </c>
      <c r="I180" s="238"/>
      <c r="J180" s="237">
        <f>ROUND(I180*H180,3)</f>
        <v>0</v>
      </c>
      <c r="K180" s="239"/>
      <c r="L180" s="41"/>
      <c r="M180" s="240" t="s">
        <v>1</v>
      </c>
      <c r="N180" s="241" t="s">
        <v>43</v>
      </c>
      <c r="O180" s="88"/>
      <c r="P180" s="242">
        <f>O180*H180</f>
        <v>0</v>
      </c>
      <c r="Q180" s="242">
        <v>0.014999999999999999</v>
      </c>
      <c r="R180" s="242">
        <f>Q180*H180</f>
        <v>28.064999999999998</v>
      </c>
      <c r="S180" s="242">
        <v>0</v>
      </c>
      <c r="T180" s="24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4" t="s">
        <v>139</v>
      </c>
      <c r="AT180" s="244" t="s">
        <v>135</v>
      </c>
      <c r="AU180" s="244" t="s">
        <v>140</v>
      </c>
      <c r="AY180" s="14" t="s">
        <v>133</v>
      </c>
      <c r="BE180" s="245">
        <f>IF(N180="základná",J180,0)</f>
        <v>0</v>
      </c>
      <c r="BF180" s="245">
        <f>IF(N180="znížená",J180,0)</f>
        <v>0</v>
      </c>
      <c r="BG180" s="245">
        <f>IF(N180="zákl. prenesená",J180,0)</f>
        <v>0</v>
      </c>
      <c r="BH180" s="245">
        <f>IF(N180="zníž. prenesená",J180,0)</f>
        <v>0</v>
      </c>
      <c r="BI180" s="245">
        <f>IF(N180="nulová",J180,0)</f>
        <v>0</v>
      </c>
      <c r="BJ180" s="14" t="s">
        <v>140</v>
      </c>
      <c r="BK180" s="246">
        <f>ROUND(I180*H180,3)</f>
        <v>0</v>
      </c>
      <c r="BL180" s="14" t="s">
        <v>139</v>
      </c>
      <c r="BM180" s="244" t="s">
        <v>1022</v>
      </c>
    </row>
    <row r="181" s="2" customFormat="1" ht="16.5" customHeight="1">
      <c r="A181" s="35"/>
      <c r="B181" s="36"/>
      <c r="C181" s="252" t="s">
        <v>1023</v>
      </c>
      <c r="D181" s="252" t="s">
        <v>235</v>
      </c>
      <c r="E181" s="253" t="s">
        <v>1024</v>
      </c>
      <c r="F181" s="254" t="s">
        <v>1025</v>
      </c>
      <c r="G181" s="255" t="s">
        <v>166</v>
      </c>
      <c r="H181" s="256">
        <v>54</v>
      </c>
      <c r="I181" s="257"/>
      <c r="J181" s="256">
        <f>ROUND(I181*H181,3)</f>
        <v>0</v>
      </c>
      <c r="K181" s="258"/>
      <c r="L181" s="259"/>
      <c r="M181" s="260" t="s">
        <v>1</v>
      </c>
      <c r="N181" s="261" t="s">
        <v>43</v>
      </c>
      <c r="O181" s="88"/>
      <c r="P181" s="242">
        <f>O181*H181</f>
        <v>0</v>
      </c>
      <c r="Q181" s="242">
        <v>0</v>
      </c>
      <c r="R181" s="242">
        <f>Q181*H181</f>
        <v>0</v>
      </c>
      <c r="S181" s="242">
        <v>0</v>
      </c>
      <c r="T181" s="24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4" t="s">
        <v>168</v>
      </c>
      <c r="AT181" s="244" t="s">
        <v>235</v>
      </c>
      <c r="AU181" s="244" t="s">
        <v>140</v>
      </c>
      <c r="AY181" s="14" t="s">
        <v>133</v>
      </c>
      <c r="BE181" s="245">
        <f>IF(N181="základná",J181,0)</f>
        <v>0</v>
      </c>
      <c r="BF181" s="245">
        <f>IF(N181="znížená",J181,0)</f>
        <v>0</v>
      </c>
      <c r="BG181" s="245">
        <f>IF(N181="zákl. prenesená",J181,0)</f>
        <v>0</v>
      </c>
      <c r="BH181" s="245">
        <f>IF(N181="zníž. prenesená",J181,0)</f>
        <v>0</v>
      </c>
      <c r="BI181" s="245">
        <f>IF(N181="nulová",J181,0)</f>
        <v>0</v>
      </c>
      <c r="BJ181" s="14" t="s">
        <v>140</v>
      </c>
      <c r="BK181" s="246">
        <f>ROUND(I181*H181,3)</f>
        <v>0</v>
      </c>
      <c r="BL181" s="14" t="s">
        <v>139</v>
      </c>
      <c r="BM181" s="244" t="s">
        <v>1026</v>
      </c>
    </row>
    <row r="182" s="2" customFormat="1" ht="16.5" customHeight="1">
      <c r="A182" s="35"/>
      <c r="B182" s="36"/>
      <c r="C182" s="252" t="s">
        <v>1027</v>
      </c>
      <c r="D182" s="252" t="s">
        <v>235</v>
      </c>
      <c r="E182" s="253" t="s">
        <v>1028</v>
      </c>
      <c r="F182" s="254" t="s">
        <v>1029</v>
      </c>
      <c r="G182" s="255" t="s">
        <v>166</v>
      </c>
      <c r="H182" s="256">
        <v>102</v>
      </c>
      <c r="I182" s="257"/>
      <c r="J182" s="256">
        <f>ROUND(I182*H182,3)</f>
        <v>0</v>
      </c>
      <c r="K182" s="258"/>
      <c r="L182" s="259"/>
      <c r="M182" s="260" t="s">
        <v>1</v>
      </c>
      <c r="N182" s="261" t="s">
        <v>43</v>
      </c>
      <c r="O182" s="88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4" t="s">
        <v>168</v>
      </c>
      <c r="AT182" s="244" t="s">
        <v>235</v>
      </c>
      <c r="AU182" s="244" t="s">
        <v>140</v>
      </c>
      <c r="AY182" s="14" t="s">
        <v>133</v>
      </c>
      <c r="BE182" s="245">
        <f>IF(N182="základná",J182,0)</f>
        <v>0</v>
      </c>
      <c r="BF182" s="245">
        <f>IF(N182="znížená",J182,0)</f>
        <v>0</v>
      </c>
      <c r="BG182" s="245">
        <f>IF(N182="zákl. prenesená",J182,0)</f>
        <v>0</v>
      </c>
      <c r="BH182" s="245">
        <f>IF(N182="zníž. prenesená",J182,0)</f>
        <v>0</v>
      </c>
      <c r="BI182" s="245">
        <f>IF(N182="nulová",J182,0)</f>
        <v>0</v>
      </c>
      <c r="BJ182" s="14" t="s">
        <v>140</v>
      </c>
      <c r="BK182" s="246">
        <f>ROUND(I182*H182,3)</f>
        <v>0</v>
      </c>
      <c r="BL182" s="14" t="s">
        <v>139</v>
      </c>
      <c r="BM182" s="244" t="s">
        <v>1030</v>
      </c>
    </row>
    <row r="183" s="2" customFormat="1" ht="16.5" customHeight="1">
      <c r="A183" s="35"/>
      <c r="B183" s="36"/>
      <c r="C183" s="252" t="s">
        <v>1031</v>
      </c>
      <c r="D183" s="252" t="s">
        <v>235</v>
      </c>
      <c r="E183" s="253" t="s">
        <v>1032</v>
      </c>
      <c r="F183" s="254" t="s">
        <v>1033</v>
      </c>
      <c r="G183" s="255" t="s">
        <v>166</v>
      </c>
      <c r="H183" s="256">
        <v>102</v>
      </c>
      <c r="I183" s="257"/>
      <c r="J183" s="256">
        <f>ROUND(I183*H183,3)</f>
        <v>0</v>
      </c>
      <c r="K183" s="258"/>
      <c r="L183" s="259"/>
      <c r="M183" s="260" t="s">
        <v>1</v>
      </c>
      <c r="N183" s="261" t="s">
        <v>43</v>
      </c>
      <c r="O183" s="88"/>
      <c r="P183" s="242">
        <f>O183*H183</f>
        <v>0</v>
      </c>
      <c r="Q183" s="242">
        <v>0</v>
      </c>
      <c r="R183" s="242">
        <f>Q183*H183</f>
        <v>0</v>
      </c>
      <c r="S183" s="242">
        <v>0</v>
      </c>
      <c r="T183" s="24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4" t="s">
        <v>168</v>
      </c>
      <c r="AT183" s="244" t="s">
        <v>235</v>
      </c>
      <c r="AU183" s="244" t="s">
        <v>140</v>
      </c>
      <c r="AY183" s="14" t="s">
        <v>133</v>
      </c>
      <c r="BE183" s="245">
        <f>IF(N183="základná",J183,0)</f>
        <v>0</v>
      </c>
      <c r="BF183" s="245">
        <f>IF(N183="znížená",J183,0)</f>
        <v>0</v>
      </c>
      <c r="BG183" s="245">
        <f>IF(N183="zákl. prenesená",J183,0)</f>
        <v>0</v>
      </c>
      <c r="BH183" s="245">
        <f>IF(N183="zníž. prenesená",J183,0)</f>
        <v>0</v>
      </c>
      <c r="BI183" s="245">
        <f>IF(N183="nulová",J183,0)</f>
        <v>0</v>
      </c>
      <c r="BJ183" s="14" t="s">
        <v>140</v>
      </c>
      <c r="BK183" s="246">
        <f>ROUND(I183*H183,3)</f>
        <v>0</v>
      </c>
      <c r="BL183" s="14" t="s">
        <v>139</v>
      </c>
      <c r="BM183" s="244" t="s">
        <v>1034</v>
      </c>
    </row>
    <row r="184" s="2" customFormat="1" ht="16.5" customHeight="1">
      <c r="A184" s="35"/>
      <c r="B184" s="36"/>
      <c r="C184" s="252" t="s">
        <v>1035</v>
      </c>
      <c r="D184" s="252" t="s">
        <v>235</v>
      </c>
      <c r="E184" s="253" t="s">
        <v>1036</v>
      </c>
      <c r="F184" s="254" t="s">
        <v>1037</v>
      </c>
      <c r="G184" s="255" t="s">
        <v>166</v>
      </c>
      <c r="H184" s="256">
        <v>102</v>
      </c>
      <c r="I184" s="257"/>
      <c r="J184" s="256">
        <f>ROUND(I184*H184,3)</f>
        <v>0</v>
      </c>
      <c r="K184" s="258"/>
      <c r="L184" s="259"/>
      <c r="M184" s="260" t="s">
        <v>1</v>
      </c>
      <c r="N184" s="261" t="s">
        <v>43</v>
      </c>
      <c r="O184" s="88"/>
      <c r="P184" s="242">
        <f>O184*H184</f>
        <v>0</v>
      </c>
      <c r="Q184" s="242">
        <v>0</v>
      </c>
      <c r="R184" s="242">
        <f>Q184*H184</f>
        <v>0</v>
      </c>
      <c r="S184" s="242">
        <v>0</v>
      </c>
      <c r="T184" s="24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4" t="s">
        <v>168</v>
      </c>
      <c r="AT184" s="244" t="s">
        <v>235</v>
      </c>
      <c r="AU184" s="244" t="s">
        <v>140</v>
      </c>
      <c r="AY184" s="14" t="s">
        <v>133</v>
      </c>
      <c r="BE184" s="245">
        <f>IF(N184="základná",J184,0)</f>
        <v>0</v>
      </c>
      <c r="BF184" s="245">
        <f>IF(N184="znížená",J184,0)</f>
        <v>0</v>
      </c>
      <c r="BG184" s="245">
        <f>IF(N184="zákl. prenesená",J184,0)</f>
        <v>0</v>
      </c>
      <c r="BH184" s="245">
        <f>IF(N184="zníž. prenesená",J184,0)</f>
        <v>0</v>
      </c>
      <c r="BI184" s="245">
        <f>IF(N184="nulová",J184,0)</f>
        <v>0</v>
      </c>
      <c r="BJ184" s="14" t="s">
        <v>140</v>
      </c>
      <c r="BK184" s="246">
        <f>ROUND(I184*H184,3)</f>
        <v>0</v>
      </c>
      <c r="BL184" s="14" t="s">
        <v>139</v>
      </c>
      <c r="BM184" s="244" t="s">
        <v>1038</v>
      </c>
    </row>
    <row r="185" s="2" customFormat="1" ht="16.5" customHeight="1">
      <c r="A185" s="35"/>
      <c r="B185" s="36"/>
      <c r="C185" s="252" t="s">
        <v>1039</v>
      </c>
      <c r="D185" s="252" t="s">
        <v>235</v>
      </c>
      <c r="E185" s="253" t="s">
        <v>1040</v>
      </c>
      <c r="F185" s="254" t="s">
        <v>1041</v>
      </c>
      <c r="G185" s="255" t="s">
        <v>166</v>
      </c>
      <c r="H185" s="256">
        <v>136</v>
      </c>
      <c r="I185" s="257"/>
      <c r="J185" s="256">
        <f>ROUND(I185*H185,3)</f>
        <v>0</v>
      </c>
      <c r="K185" s="258"/>
      <c r="L185" s="259"/>
      <c r="M185" s="260" t="s">
        <v>1</v>
      </c>
      <c r="N185" s="261" t="s">
        <v>43</v>
      </c>
      <c r="O185" s="88"/>
      <c r="P185" s="242">
        <f>O185*H185</f>
        <v>0</v>
      </c>
      <c r="Q185" s="242">
        <v>0</v>
      </c>
      <c r="R185" s="242">
        <f>Q185*H185</f>
        <v>0</v>
      </c>
      <c r="S185" s="242">
        <v>0</v>
      </c>
      <c r="T185" s="24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4" t="s">
        <v>168</v>
      </c>
      <c r="AT185" s="244" t="s">
        <v>235</v>
      </c>
      <c r="AU185" s="244" t="s">
        <v>140</v>
      </c>
      <c r="AY185" s="14" t="s">
        <v>133</v>
      </c>
      <c r="BE185" s="245">
        <f>IF(N185="základná",J185,0)</f>
        <v>0</v>
      </c>
      <c r="BF185" s="245">
        <f>IF(N185="znížená",J185,0)</f>
        <v>0</v>
      </c>
      <c r="BG185" s="245">
        <f>IF(N185="zákl. prenesená",J185,0)</f>
        <v>0</v>
      </c>
      <c r="BH185" s="245">
        <f>IF(N185="zníž. prenesená",J185,0)</f>
        <v>0</v>
      </c>
      <c r="BI185" s="245">
        <f>IF(N185="nulová",J185,0)</f>
        <v>0</v>
      </c>
      <c r="BJ185" s="14" t="s">
        <v>140</v>
      </c>
      <c r="BK185" s="246">
        <f>ROUND(I185*H185,3)</f>
        <v>0</v>
      </c>
      <c r="BL185" s="14" t="s">
        <v>139</v>
      </c>
      <c r="BM185" s="244" t="s">
        <v>1042</v>
      </c>
    </row>
    <row r="186" s="2" customFormat="1" ht="16.5" customHeight="1">
      <c r="A186" s="35"/>
      <c r="B186" s="36"/>
      <c r="C186" s="252" t="s">
        <v>1043</v>
      </c>
      <c r="D186" s="252" t="s">
        <v>235</v>
      </c>
      <c r="E186" s="253" t="s">
        <v>1044</v>
      </c>
      <c r="F186" s="254" t="s">
        <v>1045</v>
      </c>
      <c r="G186" s="255" t="s">
        <v>166</v>
      </c>
      <c r="H186" s="256">
        <v>136</v>
      </c>
      <c r="I186" s="257"/>
      <c r="J186" s="256">
        <f>ROUND(I186*H186,3)</f>
        <v>0</v>
      </c>
      <c r="K186" s="258"/>
      <c r="L186" s="259"/>
      <c r="M186" s="260" t="s">
        <v>1</v>
      </c>
      <c r="N186" s="261" t="s">
        <v>43</v>
      </c>
      <c r="O186" s="88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4" t="s">
        <v>168</v>
      </c>
      <c r="AT186" s="244" t="s">
        <v>235</v>
      </c>
      <c r="AU186" s="244" t="s">
        <v>140</v>
      </c>
      <c r="AY186" s="14" t="s">
        <v>133</v>
      </c>
      <c r="BE186" s="245">
        <f>IF(N186="základná",J186,0)</f>
        <v>0</v>
      </c>
      <c r="BF186" s="245">
        <f>IF(N186="znížená",J186,0)</f>
        <v>0</v>
      </c>
      <c r="BG186" s="245">
        <f>IF(N186="zákl. prenesená",J186,0)</f>
        <v>0</v>
      </c>
      <c r="BH186" s="245">
        <f>IF(N186="zníž. prenesená",J186,0)</f>
        <v>0</v>
      </c>
      <c r="BI186" s="245">
        <f>IF(N186="nulová",J186,0)</f>
        <v>0</v>
      </c>
      <c r="BJ186" s="14" t="s">
        <v>140</v>
      </c>
      <c r="BK186" s="246">
        <f>ROUND(I186*H186,3)</f>
        <v>0</v>
      </c>
      <c r="BL186" s="14" t="s">
        <v>139</v>
      </c>
      <c r="BM186" s="244" t="s">
        <v>1046</v>
      </c>
    </row>
    <row r="187" s="2" customFormat="1" ht="16.5" customHeight="1">
      <c r="A187" s="35"/>
      <c r="B187" s="36"/>
      <c r="C187" s="252" t="s">
        <v>1047</v>
      </c>
      <c r="D187" s="252" t="s">
        <v>235</v>
      </c>
      <c r="E187" s="253" t="s">
        <v>1048</v>
      </c>
      <c r="F187" s="254" t="s">
        <v>1049</v>
      </c>
      <c r="G187" s="255" t="s">
        <v>166</v>
      </c>
      <c r="H187" s="256">
        <v>187</v>
      </c>
      <c r="I187" s="257"/>
      <c r="J187" s="256">
        <f>ROUND(I187*H187,3)</f>
        <v>0</v>
      </c>
      <c r="K187" s="258"/>
      <c r="L187" s="259"/>
      <c r="M187" s="260" t="s">
        <v>1</v>
      </c>
      <c r="N187" s="261" t="s">
        <v>43</v>
      </c>
      <c r="O187" s="88"/>
      <c r="P187" s="242">
        <f>O187*H187</f>
        <v>0</v>
      </c>
      <c r="Q187" s="242">
        <v>0</v>
      </c>
      <c r="R187" s="242">
        <f>Q187*H187</f>
        <v>0</v>
      </c>
      <c r="S187" s="242">
        <v>0</v>
      </c>
      <c r="T187" s="24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4" t="s">
        <v>168</v>
      </c>
      <c r="AT187" s="244" t="s">
        <v>235</v>
      </c>
      <c r="AU187" s="244" t="s">
        <v>140</v>
      </c>
      <c r="AY187" s="14" t="s">
        <v>133</v>
      </c>
      <c r="BE187" s="245">
        <f>IF(N187="základná",J187,0)</f>
        <v>0</v>
      </c>
      <c r="BF187" s="245">
        <f>IF(N187="znížená",J187,0)</f>
        <v>0</v>
      </c>
      <c r="BG187" s="245">
        <f>IF(N187="zákl. prenesená",J187,0)</f>
        <v>0</v>
      </c>
      <c r="BH187" s="245">
        <f>IF(N187="zníž. prenesená",J187,0)</f>
        <v>0</v>
      </c>
      <c r="BI187" s="245">
        <f>IF(N187="nulová",J187,0)</f>
        <v>0</v>
      </c>
      <c r="BJ187" s="14" t="s">
        <v>140</v>
      </c>
      <c r="BK187" s="246">
        <f>ROUND(I187*H187,3)</f>
        <v>0</v>
      </c>
      <c r="BL187" s="14" t="s">
        <v>139</v>
      </c>
      <c r="BM187" s="244" t="s">
        <v>1050</v>
      </c>
    </row>
    <row r="188" s="2" customFormat="1" ht="16.5" customHeight="1">
      <c r="A188" s="35"/>
      <c r="B188" s="36"/>
      <c r="C188" s="252" t="s">
        <v>1051</v>
      </c>
      <c r="D188" s="252" t="s">
        <v>235</v>
      </c>
      <c r="E188" s="253" t="s">
        <v>1052</v>
      </c>
      <c r="F188" s="254" t="s">
        <v>1053</v>
      </c>
      <c r="G188" s="255" t="s">
        <v>166</v>
      </c>
      <c r="H188" s="256">
        <v>187</v>
      </c>
      <c r="I188" s="257"/>
      <c r="J188" s="256">
        <f>ROUND(I188*H188,3)</f>
        <v>0</v>
      </c>
      <c r="K188" s="258"/>
      <c r="L188" s="259"/>
      <c r="M188" s="260" t="s">
        <v>1</v>
      </c>
      <c r="N188" s="261" t="s">
        <v>43</v>
      </c>
      <c r="O188" s="88"/>
      <c r="P188" s="242">
        <f>O188*H188</f>
        <v>0</v>
      </c>
      <c r="Q188" s="242">
        <v>0</v>
      </c>
      <c r="R188" s="242">
        <f>Q188*H188</f>
        <v>0</v>
      </c>
      <c r="S188" s="242">
        <v>0</v>
      </c>
      <c r="T188" s="24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4" t="s">
        <v>168</v>
      </c>
      <c r="AT188" s="244" t="s">
        <v>235</v>
      </c>
      <c r="AU188" s="244" t="s">
        <v>140</v>
      </c>
      <c r="AY188" s="14" t="s">
        <v>133</v>
      </c>
      <c r="BE188" s="245">
        <f>IF(N188="základná",J188,0)</f>
        <v>0</v>
      </c>
      <c r="BF188" s="245">
        <f>IF(N188="znížená",J188,0)</f>
        <v>0</v>
      </c>
      <c r="BG188" s="245">
        <f>IF(N188="zákl. prenesená",J188,0)</f>
        <v>0</v>
      </c>
      <c r="BH188" s="245">
        <f>IF(N188="zníž. prenesená",J188,0)</f>
        <v>0</v>
      </c>
      <c r="BI188" s="245">
        <f>IF(N188="nulová",J188,0)</f>
        <v>0</v>
      </c>
      <c r="BJ188" s="14" t="s">
        <v>140</v>
      </c>
      <c r="BK188" s="246">
        <f>ROUND(I188*H188,3)</f>
        <v>0</v>
      </c>
      <c r="BL188" s="14" t="s">
        <v>139</v>
      </c>
      <c r="BM188" s="244" t="s">
        <v>1054</v>
      </c>
    </row>
    <row r="189" s="2" customFormat="1" ht="16.5" customHeight="1">
      <c r="A189" s="35"/>
      <c r="B189" s="36"/>
      <c r="C189" s="252" t="s">
        <v>1055</v>
      </c>
      <c r="D189" s="252" t="s">
        <v>235</v>
      </c>
      <c r="E189" s="253" t="s">
        <v>1056</v>
      </c>
      <c r="F189" s="254" t="s">
        <v>1057</v>
      </c>
      <c r="G189" s="255" t="s">
        <v>166</v>
      </c>
      <c r="H189" s="256">
        <v>187</v>
      </c>
      <c r="I189" s="257"/>
      <c r="J189" s="256">
        <f>ROUND(I189*H189,3)</f>
        <v>0</v>
      </c>
      <c r="K189" s="258"/>
      <c r="L189" s="259"/>
      <c r="M189" s="260" t="s">
        <v>1</v>
      </c>
      <c r="N189" s="261" t="s">
        <v>43</v>
      </c>
      <c r="O189" s="88"/>
      <c r="P189" s="242">
        <f>O189*H189</f>
        <v>0</v>
      </c>
      <c r="Q189" s="242">
        <v>0</v>
      </c>
      <c r="R189" s="242">
        <f>Q189*H189</f>
        <v>0</v>
      </c>
      <c r="S189" s="242">
        <v>0</v>
      </c>
      <c r="T189" s="24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4" t="s">
        <v>168</v>
      </c>
      <c r="AT189" s="244" t="s">
        <v>235</v>
      </c>
      <c r="AU189" s="244" t="s">
        <v>140</v>
      </c>
      <c r="AY189" s="14" t="s">
        <v>133</v>
      </c>
      <c r="BE189" s="245">
        <f>IF(N189="základná",J189,0)</f>
        <v>0</v>
      </c>
      <c r="BF189" s="245">
        <f>IF(N189="znížená",J189,0)</f>
        <v>0</v>
      </c>
      <c r="BG189" s="245">
        <f>IF(N189="zákl. prenesená",J189,0)</f>
        <v>0</v>
      </c>
      <c r="BH189" s="245">
        <f>IF(N189="zníž. prenesená",J189,0)</f>
        <v>0</v>
      </c>
      <c r="BI189" s="245">
        <f>IF(N189="nulová",J189,0)</f>
        <v>0</v>
      </c>
      <c r="BJ189" s="14" t="s">
        <v>140</v>
      </c>
      <c r="BK189" s="246">
        <f>ROUND(I189*H189,3)</f>
        <v>0</v>
      </c>
      <c r="BL189" s="14" t="s">
        <v>139</v>
      </c>
      <c r="BM189" s="244" t="s">
        <v>1058</v>
      </c>
    </row>
    <row r="190" s="2" customFormat="1" ht="16.5" customHeight="1">
      <c r="A190" s="35"/>
      <c r="B190" s="36"/>
      <c r="C190" s="252" t="s">
        <v>1059</v>
      </c>
      <c r="D190" s="252" t="s">
        <v>235</v>
      </c>
      <c r="E190" s="253" t="s">
        <v>1060</v>
      </c>
      <c r="F190" s="254" t="s">
        <v>1061</v>
      </c>
      <c r="G190" s="255" t="s">
        <v>166</v>
      </c>
      <c r="H190" s="256">
        <v>187</v>
      </c>
      <c r="I190" s="257"/>
      <c r="J190" s="256">
        <f>ROUND(I190*H190,3)</f>
        <v>0</v>
      </c>
      <c r="K190" s="258"/>
      <c r="L190" s="259"/>
      <c r="M190" s="260" t="s">
        <v>1</v>
      </c>
      <c r="N190" s="261" t="s">
        <v>43</v>
      </c>
      <c r="O190" s="88"/>
      <c r="P190" s="242">
        <f>O190*H190</f>
        <v>0</v>
      </c>
      <c r="Q190" s="242">
        <v>0</v>
      </c>
      <c r="R190" s="242">
        <f>Q190*H190</f>
        <v>0</v>
      </c>
      <c r="S190" s="242">
        <v>0</v>
      </c>
      <c r="T190" s="24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4" t="s">
        <v>168</v>
      </c>
      <c r="AT190" s="244" t="s">
        <v>235</v>
      </c>
      <c r="AU190" s="244" t="s">
        <v>140</v>
      </c>
      <c r="AY190" s="14" t="s">
        <v>133</v>
      </c>
      <c r="BE190" s="245">
        <f>IF(N190="základná",J190,0)</f>
        <v>0</v>
      </c>
      <c r="BF190" s="245">
        <f>IF(N190="znížená",J190,0)</f>
        <v>0</v>
      </c>
      <c r="BG190" s="245">
        <f>IF(N190="zákl. prenesená",J190,0)</f>
        <v>0</v>
      </c>
      <c r="BH190" s="245">
        <f>IF(N190="zníž. prenesená",J190,0)</f>
        <v>0</v>
      </c>
      <c r="BI190" s="245">
        <f>IF(N190="nulová",J190,0)</f>
        <v>0</v>
      </c>
      <c r="BJ190" s="14" t="s">
        <v>140</v>
      </c>
      <c r="BK190" s="246">
        <f>ROUND(I190*H190,3)</f>
        <v>0</v>
      </c>
      <c r="BL190" s="14" t="s">
        <v>139</v>
      </c>
      <c r="BM190" s="244" t="s">
        <v>1062</v>
      </c>
    </row>
    <row r="191" s="2" customFormat="1" ht="16.5" customHeight="1">
      <c r="A191" s="35"/>
      <c r="B191" s="36"/>
      <c r="C191" s="252" t="s">
        <v>1063</v>
      </c>
      <c r="D191" s="252" t="s">
        <v>235</v>
      </c>
      <c r="E191" s="253" t="s">
        <v>1064</v>
      </c>
      <c r="F191" s="254" t="s">
        <v>1065</v>
      </c>
      <c r="G191" s="255" t="s">
        <v>166</v>
      </c>
      <c r="H191" s="256">
        <v>248</v>
      </c>
      <c r="I191" s="257"/>
      <c r="J191" s="256">
        <f>ROUND(I191*H191,3)</f>
        <v>0</v>
      </c>
      <c r="K191" s="258"/>
      <c r="L191" s="259"/>
      <c r="M191" s="260" t="s">
        <v>1</v>
      </c>
      <c r="N191" s="261" t="s">
        <v>43</v>
      </c>
      <c r="O191" s="88"/>
      <c r="P191" s="242">
        <f>O191*H191</f>
        <v>0</v>
      </c>
      <c r="Q191" s="242">
        <v>0</v>
      </c>
      <c r="R191" s="242">
        <f>Q191*H191</f>
        <v>0</v>
      </c>
      <c r="S191" s="242">
        <v>0</v>
      </c>
      <c r="T191" s="24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4" t="s">
        <v>168</v>
      </c>
      <c r="AT191" s="244" t="s">
        <v>235</v>
      </c>
      <c r="AU191" s="244" t="s">
        <v>140</v>
      </c>
      <c r="AY191" s="14" t="s">
        <v>133</v>
      </c>
      <c r="BE191" s="245">
        <f>IF(N191="základná",J191,0)</f>
        <v>0</v>
      </c>
      <c r="BF191" s="245">
        <f>IF(N191="znížená",J191,0)</f>
        <v>0</v>
      </c>
      <c r="BG191" s="245">
        <f>IF(N191="zákl. prenesená",J191,0)</f>
        <v>0</v>
      </c>
      <c r="BH191" s="245">
        <f>IF(N191="zníž. prenesená",J191,0)</f>
        <v>0</v>
      </c>
      <c r="BI191" s="245">
        <f>IF(N191="nulová",J191,0)</f>
        <v>0</v>
      </c>
      <c r="BJ191" s="14" t="s">
        <v>140</v>
      </c>
      <c r="BK191" s="246">
        <f>ROUND(I191*H191,3)</f>
        <v>0</v>
      </c>
      <c r="BL191" s="14" t="s">
        <v>139</v>
      </c>
      <c r="BM191" s="244" t="s">
        <v>1066</v>
      </c>
    </row>
    <row r="192" s="2" customFormat="1" ht="16.5" customHeight="1">
      <c r="A192" s="35"/>
      <c r="B192" s="36"/>
      <c r="C192" s="252" t="s">
        <v>1067</v>
      </c>
      <c r="D192" s="252" t="s">
        <v>235</v>
      </c>
      <c r="E192" s="253" t="s">
        <v>1068</v>
      </c>
      <c r="F192" s="254" t="s">
        <v>1069</v>
      </c>
      <c r="G192" s="255" t="s">
        <v>166</v>
      </c>
      <c r="H192" s="256">
        <v>100</v>
      </c>
      <c r="I192" s="257"/>
      <c r="J192" s="256">
        <f>ROUND(I192*H192,3)</f>
        <v>0</v>
      </c>
      <c r="K192" s="258"/>
      <c r="L192" s="259"/>
      <c r="M192" s="260" t="s">
        <v>1</v>
      </c>
      <c r="N192" s="261" t="s">
        <v>43</v>
      </c>
      <c r="O192" s="88"/>
      <c r="P192" s="242">
        <f>O192*H192</f>
        <v>0</v>
      </c>
      <c r="Q192" s="242">
        <v>0</v>
      </c>
      <c r="R192" s="242">
        <f>Q192*H192</f>
        <v>0</v>
      </c>
      <c r="S192" s="242">
        <v>0</v>
      </c>
      <c r="T192" s="24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4" t="s">
        <v>168</v>
      </c>
      <c r="AT192" s="244" t="s">
        <v>235</v>
      </c>
      <c r="AU192" s="244" t="s">
        <v>140</v>
      </c>
      <c r="AY192" s="14" t="s">
        <v>133</v>
      </c>
      <c r="BE192" s="245">
        <f>IF(N192="základná",J192,0)</f>
        <v>0</v>
      </c>
      <c r="BF192" s="245">
        <f>IF(N192="znížená",J192,0)</f>
        <v>0</v>
      </c>
      <c r="BG192" s="245">
        <f>IF(N192="zákl. prenesená",J192,0)</f>
        <v>0</v>
      </c>
      <c r="BH192" s="245">
        <f>IF(N192="zníž. prenesená",J192,0)</f>
        <v>0</v>
      </c>
      <c r="BI192" s="245">
        <f>IF(N192="nulová",J192,0)</f>
        <v>0</v>
      </c>
      <c r="BJ192" s="14" t="s">
        <v>140</v>
      </c>
      <c r="BK192" s="246">
        <f>ROUND(I192*H192,3)</f>
        <v>0</v>
      </c>
      <c r="BL192" s="14" t="s">
        <v>139</v>
      </c>
      <c r="BM192" s="244" t="s">
        <v>1070</v>
      </c>
    </row>
    <row r="193" s="2" customFormat="1" ht="16.5" customHeight="1">
      <c r="A193" s="35"/>
      <c r="B193" s="36"/>
      <c r="C193" s="252" t="s">
        <v>1071</v>
      </c>
      <c r="D193" s="252" t="s">
        <v>235</v>
      </c>
      <c r="E193" s="253" t="s">
        <v>1072</v>
      </c>
      <c r="F193" s="254" t="s">
        <v>1073</v>
      </c>
      <c r="G193" s="255" t="s">
        <v>166</v>
      </c>
      <c r="H193" s="256">
        <v>101</v>
      </c>
      <c r="I193" s="257"/>
      <c r="J193" s="256">
        <f>ROUND(I193*H193,3)</f>
        <v>0</v>
      </c>
      <c r="K193" s="258"/>
      <c r="L193" s="259"/>
      <c r="M193" s="260" t="s">
        <v>1</v>
      </c>
      <c r="N193" s="261" t="s">
        <v>43</v>
      </c>
      <c r="O193" s="88"/>
      <c r="P193" s="242">
        <f>O193*H193</f>
        <v>0</v>
      </c>
      <c r="Q193" s="242">
        <v>0</v>
      </c>
      <c r="R193" s="242">
        <f>Q193*H193</f>
        <v>0</v>
      </c>
      <c r="S193" s="242">
        <v>0</v>
      </c>
      <c r="T193" s="24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4" t="s">
        <v>168</v>
      </c>
      <c r="AT193" s="244" t="s">
        <v>235</v>
      </c>
      <c r="AU193" s="244" t="s">
        <v>140</v>
      </c>
      <c r="AY193" s="14" t="s">
        <v>133</v>
      </c>
      <c r="BE193" s="245">
        <f>IF(N193="základná",J193,0)</f>
        <v>0</v>
      </c>
      <c r="BF193" s="245">
        <f>IF(N193="znížená",J193,0)</f>
        <v>0</v>
      </c>
      <c r="BG193" s="245">
        <f>IF(N193="zákl. prenesená",J193,0)</f>
        <v>0</v>
      </c>
      <c r="BH193" s="245">
        <f>IF(N193="zníž. prenesená",J193,0)</f>
        <v>0</v>
      </c>
      <c r="BI193" s="245">
        <f>IF(N193="nulová",J193,0)</f>
        <v>0</v>
      </c>
      <c r="BJ193" s="14" t="s">
        <v>140</v>
      </c>
      <c r="BK193" s="246">
        <f>ROUND(I193*H193,3)</f>
        <v>0</v>
      </c>
      <c r="BL193" s="14" t="s">
        <v>139</v>
      </c>
      <c r="BM193" s="244" t="s">
        <v>1074</v>
      </c>
    </row>
    <row r="194" s="2" customFormat="1" ht="21.75" customHeight="1">
      <c r="A194" s="35"/>
      <c r="B194" s="36"/>
      <c r="C194" s="233" t="s">
        <v>1075</v>
      </c>
      <c r="D194" s="233" t="s">
        <v>135</v>
      </c>
      <c r="E194" s="234" t="s">
        <v>1076</v>
      </c>
      <c r="F194" s="235" t="s">
        <v>1077</v>
      </c>
      <c r="G194" s="236" t="s">
        <v>166</v>
      </c>
      <c r="H194" s="237">
        <v>243</v>
      </c>
      <c r="I194" s="238"/>
      <c r="J194" s="237">
        <f>ROUND(I194*H194,3)</f>
        <v>0</v>
      </c>
      <c r="K194" s="239"/>
      <c r="L194" s="41"/>
      <c r="M194" s="240" t="s">
        <v>1</v>
      </c>
      <c r="N194" s="241" t="s">
        <v>43</v>
      </c>
      <c r="O194" s="88"/>
      <c r="P194" s="242">
        <f>O194*H194</f>
        <v>0</v>
      </c>
      <c r="Q194" s="242">
        <v>0.002</v>
      </c>
      <c r="R194" s="242">
        <f>Q194*H194</f>
        <v>0.48599999999999999</v>
      </c>
      <c r="S194" s="242">
        <v>0</v>
      </c>
      <c r="T194" s="24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4" t="s">
        <v>139</v>
      </c>
      <c r="AT194" s="244" t="s">
        <v>135</v>
      </c>
      <c r="AU194" s="244" t="s">
        <v>140</v>
      </c>
      <c r="AY194" s="14" t="s">
        <v>133</v>
      </c>
      <c r="BE194" s="245">
        <f>IF(N194="základná",J194,0)</f>
        <v>0</v>
      </c>
      <c r="BF194" s="245">
        <f>IF(N194="znížená",J194,0)</f>
        <v>0</v>
      </c>
      <c r="BG194" s="245">
        <f>IF(N194="zákl. prenesená",J194,0)</f>
        <v>0</v>
      </c>
      <c r="BH194" s="245">
        <f>IF(N194="zníž. prenesená",J194,0)</f>
        <v>0</v>
      </c>
      <c r="BI194" s="245">
        <f>IF(N194="nulová",J194,0)</f>
        <v>0</v>
      </c>
      <c r="BJ194" s="14" t="s">
        <v>140</v>
      </c>
      <c r="BK194" s="246">
        <f>ROUND(I194*H194,3)</f>
        <v>0</v>
      </c>
      <c r="BL194" s="14" t="s">
        <v>139</v>
      </c>
      <c r="BM194" s="244" t="s">
        <v>1078</v>
      </c>
    </row>
    <row r="195" s="2" customFormat="1" ht="16.5" customHeight="1">
      <c r="A195" s="35"/>
      <c r="B195" s="36"/>
      <c r="C195" s="252" t="s">
        <v>1079</v>
      </c>
      <c r="D195" s="252" t="s">
        <v>235</v>
      </c>
      <c r="E195" s="253" t="s">
        <v>1080</v>
      </c>
      <c r="F195" s="254" t="s">
        <v>1081</v>
      </c>
      <c r="G195" s="255" t="s">
        <v>166</v>
      </c>
      <c r="H195" s="256">
        <v>85</v>
      </c>
      <c r="I195" s="257"/>
      <c r="J195" s="256">
        <f>ROUND(I195*H195,3)</f>
        <v>0</v>
      </c>
      <c r="K195" s="258"/>
      <c r="L195" s="259"/>
      <c r="M195" s="260" t="s">
        <v>1</v>
      </c>
      <c r="N195" s="261" t="s">
        <v>43</v>
      </c>
      <c r="O195" s="88"/>
      <c r="P195" s="242">
        <f>O195*H195</f>
        <v>0</v>
      </c>
      <c r="Q195" s="242">
        <v>0</v>
      </c>
      <c r="R195" s="242">
        <f>Q195*H195</f>
        <v>0</v>
      </c>
      <c r="S195" s="242">
        <v>0</v>
      </c>
      <c r="T195" s="24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4" t="s">
        <v>168</v>
      </c>
      <c r="AT195" s="244" t="s">
        <v>235</v>
      </c>
      <c r="AU195" s="244" t="s">
        <v>140</v>
      </c>
      <c r="AY195" s="14" t="s">
        <v>133</v>
      </c>
      <c r="BE195" s="245">
        <f>IF(N195="základná",J195,0)</f>
        <v>0</v>
      </c>
      <c r="BF195" s="245">
        <f>IF(N195="znížená",J195,0)</f>
        <v>0</v>
      </c>
      <c r="BG195" s="245">
        <f>IF(N195="zákl. prenesená",J195,0)</f>
        <v>0</v>
      </c>
      <c r="BH195" s="245">
        <f>IF(N195="zníž. prenesená",J195,0)</f>
        <v>0</v>
      </c>
      <c r="BI195" s="245">
        <f>IF(N195="nulová",J195,0)</f>
        <v>0</v>
      </c>
      <c r="BJ195" s="14" t="s">
        <v>140</v>
      </c>
      <c r="BK195" s="246">
        <f>ROUND(I195*H195,3)</f>
        <v>0</v>
      </c>
      <c r="BL195" s="14" t="s">
        <v>139</v>
      </c>
      <c r="BM195" s="244" t="s">
        <v>1082</v>
      </c>
    </row>
    <row r="196" s="2" customFormat="1" ht="16.5" customHeight="1">
      <c r="A196" s="35"/>
      <c r="B196" s="36"/>
      <c r="C196" s="252" t="s">
        <v>1083</v>
      </c>
      <c r="D196" s="252" t="s">
        <v>235</v>
      </c>
      <c r="E196" s="253" t="s">
        <v>1084</v>
      </c>
      <c r="F196" s="254" t="s">
        <v>1085</v>
      </c>
      <c r="G196" s="255" t="s">
        <v>166</v>
      </c>
      <c r="H196" s="256">
        <v>158</v>
      </c>
      <c r="I196" s="257"/>
      <c r="J196" s="256">
        <f>ROUND(I196*H196,3)</f>
        <v>0</v>
      </c>
      <c r="K196" s="258"/>
      <c r="L196" s="259"/>
      <c r="M196" s="260" t="s">
        <v>1</v>
      </c>
      <c r="N196" s="261" t="s">
        <v>43</v>
      </c>
      <c r="O196" s="88"/>
      <c r="P196" s="242">
        <f>O196*H196</f>
        <v>0</v>
      </c>
      <c r="Q196" s="242">
        <v>0</v>
      </c>
      <c r="R196" s="242">
        <f>Q196*H196</f>
        <v>0</v>
      </c>
      <c r="S196" s="242">
        <v>0</v>
      </c>
      <c r="T196" s="24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4" t="s">
        <v>168</v>
      </c>
      <c r="AT196" s="244" t="s">
        <v>235</v>
      </c>
      <c r="AU196" s="244" t="s">
        <v>140</v>
      </c>
      <c r="AY196" s="14" t="s">
        <v>133</v>
      </c>
      <c r="BE196" s="245">
        <f>IF(N196="základná",J196,0)</f>
        <v>0</v>
      </c>
      <c r="BF196" s="245">
        <f>IF(N196="znížená",J196,0)</f>
        <v>0</v>
      </c>
      <c r="BG196" s="245">
        <f>IF(N196="zákl. prenesená",J196,0)</f>
        <v>0</v>
      </c>
      <c r="BH196" s="245">
        <f>IF(N196="zníž. prenesená",J196,0)</f>
        <v>0</v>
      </c>
      <c r="BI196" s="245">
        <f>IF(N196="nulová",J196,0)</f>
        <v>0</v>
      </c>
      <c r="BJ196" s="14" t="s">
        <v>140</v>
      </c>
      <c r="BK196" s="246">
        <f>ROUND(I196*H196,3)</f>
        <v>0</v>
      </c>
      <c r="BL196" s="14" t="s">
        <v>139</v>
      </c>
      <c r="BM196" s="244" t="s">
        <v>1086</v>
      </c>
    </row>
    <row r="197" s="2" customFormat="1" ht="21.75" customHeight="1">
      <c r="A197" s="35"/>
      <c r="B197" s="36"/>
      <c r="C197" s="233" t="s">
        <v>1087</v>
      </c>
      <c r="D197" s="233" t="s">
        <v>135</v>
      </c>
      <c r="E197" s="234" t="s">
        <v>1088</v>
      </c>
      <c r="F197" s="235" t="s">
        <v>1089</v>
      </c>
      <c r="G197" s="236" t="s">
        <v>166</v>
      </c>
      <c r="H197" s="237">
        <v>1776</v>
      </c>
      <c r="I197" s="238"/>
      <c r="J197" s="237">
        <f>ROUND(I197*H197,3)</f>
        <v>0</v>
      </c>
      <c r="K197" s="239"/>
      <c r="L197" s="41"/>
      <c r="M197" s="240" t="s">
        <v>1</v>
      </c>
      <c r="N197" s="241" t="s">
        <v>43</v>
      </c>
      <c r="O197" s="88"/>
      <c r="P197" s="242">
        <f>O197*H197</f>
        <v>0</v>
      </c>
      <c r="Q197" s="242">
        <v>0</v>
      </c>
      <c r="R197" s="242">
        <f>Q197*H197</f>
        <v>0</v>
      </c>
      <c r="S197" s="242">
        <v>0</v>
      </c>
      <c r="T197" s="24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4" t="s">
        <v>139</v>
      </c>
      <c r="AT197" s="244" t="s">
        <v>135</v>
      </c>
      <c r="AU197" s="244" t="s">
        <v>140</v>
      </c>
      <c r="AY197" s="14" t="s">
        <v>133</v>
      </c>
      <c r="BE197" s="245">
        <f>IF(N197="základná",J197,0)</f>
        <v>0</v>
      </c>
      <c r="BF197" s="245">
        <f>IF(N197="znížená",J197,0)</f>
        <v>0</v>
      </c>
      <c r="BG197" s="245">
        <f>IF(N197="zákl. prenesená",J197,0)</f>
        <v>0</v>
      </c>
      <c r="BH197" s="245">
        <f>IF(N197="zníž. prenesená",J197,0)</f>
        <v>0</v>
      </c>
      <c r="BI197" s="245">
        <f>IF(N197="nulová",J197,0)</f>
        <v>0</v>
      </c>
      <c r="BJ197" s="14" t="s">
        <v>140</v>
      </c>
      <c r="BK197" s="246">
        <f>ROUND(I197*H197,3)</f>
        <v>0</v>
      </c>
      <c r="BL197" s="14" t="s">
        <v>139</v>
      </c>
      <c r="BM197" s="244" t="s">
        <v>1090</v>
      </c>
    </row>
    <row r="198" s="2" customFormat="1" ht="16.5" customHeight="1">
      <c r="A198" s="35"/>
      <c r="B198" s="36"/>
      <c r="C198" s="252" t="s">
        <v>1091</v>
      </c>
      <c r="D198" s="252" t="s">
        <v>235</v>
      </c>
      <c r="E198" s="253" t="s">
        <v>1092</v>
      </c>
      <c r="F198" s="254" t="s">
        <v>1093</v>
      </c>
      <c r="G198" s="255" t="s">
        <v>451</v>
      </c>
      <c r="H198" s="256">
        <v>13.32</v>
      </c>
      <c r="I198" s="257"/>
      <c r="J198" s="256">
        <f>ROUND(I198*H198,3)</f>
        <v>0</v>
      </c>
      <c r="K198" s="258"/>
      <c r="L198" s="259"/>
      <c r="M198" s="260" t="s">
        <v>1</v>
      </c>
      <c r="N198" s="261" t="s">
        <v>43</v>
      </c>
      <c r="O198" s="88"/>
      <c r="P198" s="242">
        <f>O198*H198</f>
        <v>0</v>
      </c>
      <c r="Q198" s="242">
        <v>0.0012999999999999999</v>
      </c>
      <c r="R198" s="242">
        <f>Q198*H198</f>
        <v>0.017315999999999998</v>
      </c>
      <c r="S198" s="242">
        <v>0</v>
      </c>
      <c r="T198" s="24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4" t="s">
        <v>168</v>
      </c>
      <c r="AT198" s="244" t="s">
        <v>235</v>
      </c>
      <c r="AU198" s="244" t="s">
        <v>140</v>
      </c>
      <c r="AY198" s="14" t="s">
        <v>133</v>
      </c>
      <c r="BE198" s="245">
        <f>IF(N198="základná",J198,0)</f>
        <v>0</v>
      </c>
      <c r="BF198" s="245">
        <f>IF(N198="znížená",J198,0)</f>
        <v>0</v>
      </c>
      <c r="BG198" s="245">
        <f>IF(N198="zákl. prenesená",J198,0)</f>
        <v>0</v>
      </c>
      <c r="BH198" s="245">
        <f>IF(N198="zníž. prenesená",J198,0)</f>
        <v>0</v>
      </c>
      <c r="BI198" s="245">
        <f>IF(N198="nulová",J198,0)</f>
        <v>0</v>
      </c>
      <c r="BJ198" s="14" t="s">
        <v>140</v>
      </c>
      <c r="BK198" s="246">
        <f>ROUND(I198*H198,3)</f>
        <v>0</v>
      </c>
      <c r="BL198" s="14" t="s">
        <v>139</v>
      </c>
      <c r="BM198" s="244" t="s">
        <v>1094</v>
      </c>
    </row>
    <row r="199" s="2" customFormat="1" ht="21.75" customHeight="1">
      <c r="A199" s="35"/>
      <c r="B199" s="36"/>
      <c r="C199" s="233" t="s">
        <v>1095</v>
      </c>
      <c r="D199" s="233" t="s">
        <v>135</v>
      </c>
      <c r="E199" s="234" t="s">
        <v>1096</v>
      </c>
      <c r="F199" s="235" t="s">
        <v>1097</v>
      </c>
      <c r="G199" s="236" t="s">
        <v>138</v>
      </c>
      <c r="H199" s="237">
        <v>676.20000000000005</v>
      </c>
      <c r="I199" s="238"/>
      <c r="J199" s="237">
        <f>ROUND(I199*H199,3)</f>
        <v>0</v>
      </c>
      <c r="K199" s="239"/>
      <c r="L199" s="41"/>
      <c r="M199" s="240" t="s">
        <v>1</v>
      </c>
      <c r="N199" s="241" t="s">
        <v>43</v>
      </c>
      <c r="O199" s="88"/>
      <c r="P199" s="242">
        <f>O199*H199</f>
        <v>0</v>
      </c>
      <c r="Q199" s="242">
        <v>0.00020000000000000001</v>
      </c>
      <c r="R199" s="242">
        <f>Q199*H199</f>
        <v>0.13524000000000003</v>
      </c>
      <c r="S199" s="242">
        <v>0</v>
      </c>
      <c r="T199" s="24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4" t="s">
        <v>139</v>
      </c>
      <c r="AT199" s="244" t="s">
        <v>135</v>
      </c>
      <c r="AU199" s="244" t="s">
        <v>140</v>
      </c>
      <c r="AY199" s="14" t="s">
        <v>133</v>
      </c>
      <c r="BE199" s="245">
        <f>IF(N199="základná",J199,0)</f>
        <v>0</v>
      </c>
      <c r="BF199" s="245">
        <f>IF(N199="znížená",J199,0)</f>
        <v>0</v>
      </c>
      <c r="BG199" s="245">
        <f>IF(N199="zákl. prenesená",J199,0)</f>
        <v>0</v>
      </c>
      <c r="BH199" s="245">
        <f>IF(N199="zníž. prenesená",J199,0)</f>
        <v>0</v>
      </c>
      <c r="BI199" s="245">
        <f>IF(N199="nulová",J199,0)</f>
        <v>0</v>
      </c>
      <c r="BJ199" s="14" t="s">
        <v>140</v>
      </c>
      <c r="BK199" s="246">
        <f>ROUND(I199*H199,3)</f>
        <v>0</v>
      </c>
      <c r="BL199" s="14" t="s">
        <v>139</v>
      </c>
      <c r="BM199" s="244" t="s">
        <v>1098</v>
      </c>
    </row>
    <row r="200" s="2" customFormat="1" ht="21.75" customHeight="1">
      <c r="A200" s="35"/>
      <c r="B200" s="36"/>
      <c r="C200" s="252" t="s">
        <v>1099</v>
      </c>
      <c r="D200" s="252" t="s">
        <v>235</v>
      </c>
      <c r="E200" s="253" t="s">
        <v>1100</v>
      </c>
      <c r="F200" s="254" t="s">
        <v>1101</v>
      </c>
      <c r="G200" s="255" t="s">
        <v>138</v>
      </c>
      <c r="H200" s="256">
        <v>744</v>
      </c>
      <c r="I200" s="257"/>
      <c r="J200" s="256">
        <f>ROUND(I200*H200,3)</f>
        <v>0</v>
      </c>
      <c r="K200" s="258"/>
      <c r="L200" s="259"/>
      <c r="M200" s="260" t="s">
        <v>1</v>
      </c>
      <c r="N200" s="261" t="s">
        <v>43</v>
      </c>
      <c r="O200" s="88"/>
      <c r="P200" s="242">
        <f>O200*H200</f>
        <v>0</v>
      </c>
      <c r="Q200" s="242">
        <v>0.0080000000000000002</v>
      </c>
      <c r="R200" s="242">
        <f>Q200*H200</f>
        <v>5.952</v>
      </c>
      <c r="S200" s="242">
        <v>0</v>
      </c>
      <c r="T200" s="24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4" t="s">
        <v>168</v>
      </c>
      <c r="AT200" s="244" t="s">
        <v>235</v>
      </c>
      <c r="AU200" s="244" t="s">
        <v>140</v>
      </c>
      <c r="AY200" s="14" t="s">
        <v>133</v>
      </c>
      <c r="BE200" s="245">
        <f>IF(N200="základná",J200,0)</f>
        <v>0</v>
      </c>
      <c r="BF200" s="245">
        <f>IF(N200="znížená",J200,0)</f>
        <v>0</v>
      </c>
      <c r="BG200" s="245">
        <f>IF(N200="zákl. prenesená",J200,0)</f>
        <v>0</v>
      </c>
      <c r="BH200" s="245">
        <f>IF(N200="zníž. prenesená",J200,0)</f>
        <v>0</v>
      </c>
      <c r="BI200" s="245">
        <f>IF(N200="nulová",J200,0)</f>
        <v>0</v>
      </c>
      <c r="BJ200" s="14" t="s">
        <v>140</v>
      </c>
      <c r="BK200" s="246">
        <f>ROUND(I200*H200,3)</f>
        <v>0</v>
      </c>
      <c r="BL200" s="14" t="s">
        <v>139</v>
      </c>
      <c r="BM200" s="244" t="s">
        <v>1102</v>
      </c>
    </row>
    <row r="201" s="2" customFormat="1" ht="21.75" customHeight="1">
      <c r="A201" s="35"/>
      <c r="B201" s="36"/>
      <c r="C201" s="252" t="s">
        <v>1103</v>
      </c>
      <c r="D201" s="252" t="s">
        <v>235</v>
      </c>
      <c r="E201" s="253" t="s">
        <v>1104</v>
      </c>
      <c r="F201" s="254" t="s">
        <v>1105</v>
      </c>
      <c r="G201" s="255" t="s">
        <v>166</v>
      </c>
      <c r="H201" s="256">
        <v>2704</v>
      </c>
      <c r="I201" s="257"/>
      <c r="J201" s="256">
        <f>ROUND(I201*H201,3)</f>
        <v>0</v>
      </c>
      <c r="K201" s="258"/>
      <c r="L201" s="259"/>
      <c r="M201" s="260" t="s">
        <v>1</v>
      </c>
      <c r="N201" s="261" t="s">
        <v>43</v>
      </c>
      <c r="O201" s="88"/>
      <c r="P201" s="242">
        <f>O201*H201</f>
        <v>0</v>
      </c>
      <c r="Q201" s="242">
        <v>0.00010000000000000001</v>
      </c>
      <c r="R201" s="242">
        <f>Q201*H201</f>
        <v>0.27040000000000003</v>
      </c>
      <c r="S201" s="242">
        <v>0</v>
      </c>
      <c r="T201" s="24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4" t="s">
        <v>168</v>
      </c>
      <c r="AT201" s="244" t="s">
        <v>235</v>
      </c>
      <c r="AU201" s="244" t="s">
        <v>140</v>
      </c>
      <c r="AY201" s="14" t="s">
        <v>133</v>
      </c>
      <c r="BE201" s="245">
        <f>IF(N201="základná",J201,0)</f>
        <v>0</v>
      </c>
      <c r="BF201" s="245">
        <f>IF(N201="znížená",J201,0)</f>
        <v>0</v>
      </c>
      <c r="BG201" s="245">
        <f>IF(N201="zákl. prenesená",J201,0)</f>
        <v>0</v>
      </c>
      <c r="BH201" s="245">
        <f>IF(N201="zníž. prenesená",J201,0)</f>
        <v>0</v>
      </c>
      <c r="BI201" s="245">
        <f>IF(N201="nulová",J201,0)</f>
        <v>0</v>
      </c>
      <c r="BJ201" s="14" t="s">
        <v>140</v>
      </c>
      <c r="BK201" s="246">
        <f>ROUND(I201*H201,3)</f>
        <v>0</v>
      </c>
      <c r="BL201" s="14" t="s">
        <v>139</v>
      </c>
      <c r="BM201" s="244" t="s">
        <v>1106</v>
      </c>
    </row>
    <row r="202" s="2" customFormat="1" ht="21.75" customHeight="1">
      <c r="A202" s="35"/>
      <c r="B202" s="36"/>
      <c r="C202" s="233" t="s">
        <v>1107</v>
      </c>
      <c r="D202" s="233" t="s">
        <v>135</v>
      </c>
      <c r="E202" s="234" t="s">
        <v>1108</v>
      </c>
      <c r="F202" s="235" t="s">
        <v>1109</v>
      </c>
      <c r="G202" s="236" t="s">
        <v>138</v>
      </c>
      <c r="H202" s="237">
        <v>447.19999999999999</v>
      </c>
      <c r="I202" s="238"/>
      <c r="J202" s="237">
        <f>ROUND(I202*H202,3)</f>
        <v>0</v>
      </c>
      <c r="K202" s="239"/>
      <c r="L202" s="41"/>
      <c r="M202" s="240" t="s">
        <v>1</v>
      </c>
      <c r="N202" s="241" t="s">
        <v>43</v>
      </c>
      <c r="O202" s="88"/>
      <c r="P202" s="242">
        <f>O202*H202</f>
        <v>0</v>
      </c>
      <c r="Q202" s="242">
        <v>0</v>
      </c>
      <c r="R202" s="242">
        <f>Q202*H202</f>
        <v>0</v>
      </c>
      <c r="S202" s="242">
        <v>0</v>
      </c>
      <c r="T202" s="24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4" t="s">
        <v>139</v>
      </c>
      <c r="AT202" s="244" t="s">
        <v>135</v>
      </c>
      <c r="AU202" s="244" t="s">
        <v>140</v>
      </c>
      <c r="AY202" s="14" t="s">
        <v>133</v>
      </c>
      <c r="BE202" s="245">
        <f>IF(N202="základná",J202,0)</f>
        <v>0</v>
      </c>
      <c r="BF202" s="245">
        <f>IF(N202="znížená",J202,0)</f>
        <v>0</v>
      </c>
      <c r="BG202" s="245">
        <f>IF(N202="zákl. prenesená",J202,0)</f>
        <v>0</v>
      </c>
      <c r="BH202" s="245">
        <f>IF(N202="zníž. prenesená",J202,0)</f>
        <v>0</v>
      </c>
      <c r="BI202" s="245">
        <f>IF(N202="nulová",J202,0)</f>
        <v>0</v>
      </c>
      <c r="BJ202" s="14" t="s">
        <v>140</v>
      </c>
      <c r="BK202" s="246">
        <f>ROUND(I202*H202,3)</f>
        <v>0</v>
      </c>
      <c r="BL202" s="14" t="s">
        <v>139</v>
      </c>
      <c r="BM202" s="244" t="s">
        <v>1110</v>
      </c>
    </row>
    <row r="203" s="2" customFormat="1" ht="16.5" customHeight="1">
      <c r="A203" s="35"/>
      <c r="B203" s="36"/>
      <c r="C203" s="252" t="s">
        <v>1111</v>
      </c>
      <c r="D203" s="252" t="s">
        <v>235</v>
      </c>
      <c r="E203" s="253" t="s">
        <v>1112</v>
      </c>
      <c r="F203" s="254" t="s">
        <v>1113</v>
      </c>
      <c r="G203" s="255" t="s">
        <v>1114</v>
      </c>
      <c r="H203" s="256">
        <v>31304</v>
      </c>
      <c r="I203" s="257"/>
      <c r="J203" s="256">
        <f>ROUND(I203*H203,3)</f>
        <v>0</v>
      </c>
      <c r="K203" s="258"/>
      <c r="L203" s="259"/>
      <c r="M203" s="260" t="s">
        <v>1</v>
      </c>
      <c r="N203" s="261" t="s">
        <v>43</v>
      </c>
      <c r="O203" s="88"/>
      <c r="P203" s="242">
        <f>O203*H203</f>
        <v>0</v>
      </c>
      <c r="Q203" s="242">
        <v>0.00029999999999999997</v>
      </c>
      <c r="R203" s="242">
        <f>Q203*H203</f>
        <v>9.3911999999999995</v>
      </c>
      <c r="S203" s="242">
        <v>0</v>
      </c>
      <c r="T203" s="24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4" t="s">
        <v>168</v>
      </c>
      <c r="AT203" s="244" t="s">
        <v>235</v>
      </c>
      <c r="AU203" s="244" t="s">
        <v>140</v>
      </c>
      <c r="AY203" s="14" t="s">
        <v>133</v>
      </c>
      <c r="BE203" s="245">
        <f>IF(N203="základná",J203,0)</f>
        <v>0</v>
      </c>
      <c r="BF203" s="245">
        <f>IF(N203="znížená",J203,0)</f>
        <v>0</v>
      </c>
      <c r="BG203" s="245">
        <f>IF(N203="zákl. prenesená",J203,0)</f>
        <v>0</v>
      </c>
      <c r="BH203" s="245">
        <f>IF(N203="zníž. prenesená",J203,0)</f>
        <v>0</v>
      </c>
      <c r="BI203" s="245">
        <f>IF(N203="nulová",J203,0)</f>
        <v>0</v>
      </c>
      <c r="BJ203" s="14" t="s">
        <v>140</v>
      </c>
      <c r="BK203" s="246">
        <f>ROUND(I203*H203,3)</f>
        <v>0</v>
      </c>
      <c r="BL203" s="14" t="s">
        <v>139</v>
      </c>
      <c r="BM203" s="244" t="s">
        <v>1115</v>
      </c>
    </row>
    <row r="204" s="2" customFormat="1" ht="21.75" customHeight="1">
      <c r="A204" s="35"/>
      <c r="B204" s="36"/>
      <c r="C204" s="233" t="s">
        <v>1116</v>
      </c>
      <c r="D204" s="233" t="s">
        <v>135</v>
      </c>
      <c r="E204" s="234" t="s">
        <v>1117</v>
      </c>
      <c r="F204" s="235" t="s">
        <v>1118</v>
      </c>
      <c r="G204" s="236" t="s">
        <v>138</v>
      </c>
      <c r="H204" s="237">
        <v>229</v>
      </c>
      <c r="I204" s="238"/>
      <c r="J204" s="237">
        <f>ROUND(I204*H204,3)</f>
        <v>0</v>
      </c>
      <c r="K204" s="239"/>
      <c r="L204" s="41"/>
      <c r="M204" s="240" t="s">
        <v>1</v>
      </c>
      <c r="N204" s="241" t="s">
        <v>43</v>
      </c>
      <c r="O204" s="88"/>
      <c r="P204" s="242">
        <f>O204*H204</f>
        <v>0</v>
      </c>
      <c r="Q204" s="242">
        <v>0</v>
      </c>
      <c r="R204" s="242">
        <f>Q204*H204</f>
        <v>0</v>
      </c>
      <c r="S204" s="242">
        <v>0</v>
      </c>
      <c r="T204" s="24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4" t="s">
        <v>139</v>
      </c>
      <c r="AT204" s="244" t="s">
        <v>135</v>
      </c>
      <c r="AU204" s="244" t="s">
        <v>140</v>
      </c>
      <c r="AY204" s="14" t="s">
        <v>133</v>
      </c>
      <c r="BE204" s="245">
        <f>IF(N204="základná",J204,0)</f>
        <v>0</v>
      </c>
      <c r="BF204" s="245">
        <f>IF(N204="znížená",J204,0)</f>
        <v>0</v>
      </c>
      <c r="BG204" s="245">
        <f>IF(N204="zákl. prenesená",J204,0)</f>
        <v>0</v>
      </c>
      <c r="BH204" s="245">
        <f>IF(N204="zníž. prenesená",J204,0)</f>
        <v>0</v>
      </c>
      <c r="BI204" s="245">
        <f>IF(N204="nulová",J204,0)</f>
        <v>0</v>
      </c>
      <c r="BJ204" s="14" t="s">
        <v>140</v>
      </c>
      <c r="BK204" s="246">
        <f>ROUND(I204*H204,3)</f>
        <v>0</v>
      </c>
      <c r="BL204" s="14" t="s">
        <v>139</v>
      </c>
      <c r="BM204" s="244" t="s">
        <v>1119</v>
      </c>
    </row>
    <row r="205" s="2" customFormat="1" ht="16.5" customHeight="1">
      <c r="A205" s="35"/>
      <c r="B205" s="36"/>
      <c r="C205" s="252" t="s">
        <v>1120</v>
      </c>
      <c r="D205" s="252" t="s">
        <v>235</v>
      </c>
      <c r="E205" s="253" t="s">
        <v>1121</v>
      </c>
      <c r="F205" s="254" t="s">
        <v>1122</v>
      </c>
      <c r="G205" s="255" t="s">
        <v>178</v>
      </c>
      <c r="H205" s="256">
        <v>20.609999999999999</v>
      </c>
      <c r="I205" s="257"/>
      <c r="J205" s="256">
        <f>ROUND(I205*H205,3)</f>
        <v>0</v>
      </c>
      <c r="K205" s="258"/>
      <c r="L205" s="259"/>
      <c r="M205" s="260" t="s">
        <v>1</v>
      </c>
      <c r="N205" s="261" t="s">
        <v>43</v>
      </c>
      <c r="O205" s="88"/>
      <c r="P205" s="242">
        <f>O205*H205</f>
        <v>0</v>
      </c>
      <c r="Q205" s="242">
        <v>1</v>
      </c>
      <c r="R205" s="242">
        <f>Q205*H205</f>
        <v>20.609999999999999</v>
      </c>
      <c r="S205" s="242">
        <v>0</v>
      </c>
      <c r="T205" s="24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4" t="s">
        <v>168</v>
      </c>
      <c r="AT205" s="244" t="s">
        <v>235</v>
      </c>
      <c r="AU205" s="244" t="s">
        <v>140</v>
      </c>
      <c r="AY205" s="14" t="s">
        <v>133</v>
      </c>
      <c r="BE205" s="245">
        <f>IF(N205="základná",J205,0)</f>
        <v>0</v>
      </c>
      <c r="BF205" s="245">
        <f>IF(N205="znížená",J205,0)</f>
        <v>0</v>
      </c>
      <c r="BG205" s="245">
        <f>IF(N205="zákl. prenesená",J205,0)</f>
        <v>0</v>
      </c>
      <c r="BH205" s="245">
        <f>IF(N205="zníž. prenesená",J205,0)</f>
        <v>0</v>
      </c>
      <c r="BI205" s="245">
        <f>IF(N205="nulová",J205,0)</f>
        <v>0</v>
      </c>
      <c r="BJ205" s="14" t="s">
        <v>140</v>
      </c>
      <c r="BK205" s="246">
        <f>ROUND(I205*H205,3)</f>
        <v>0</v>
      </c>
      <c r="BL205" s="14" t="s">
        <v>139</v>
      </c>
      <c r="BM205" s="244" t="s">
        <v>1123</v>
      </c>
    </row>
    <row r="206" s="2" customFormat="1" ht="21.75" customHeight="1">
      <c r="A206" s="35"/>
      <c r="B206" s="36"/>
      <c r="C206" s="233" t="s">
        <v>1124</v>
      </c>
      <c r="D206" s="233" t="s">
        <v>135</v>
      </c>
      <c r="E206" s="234" t="s">
        <v>1125</v>
      </c>
      <c r="F206" s="235" t="s">
        <v>1126</v>
      </c>
      <c r="G206" s="236" t="s">
        <v>138</v>
      </c>
      <c r="H206" s="237">
        <v>3074</v>
      </c>
      <c r="I206" s="238"/>
      <c r="J206" s="237">
        <f>ROUND(I206*H206,3)</f>
        <v>0</v>
      </c>
      <c r="K206" s="239"/>
      <c r="L206" s="41"/>
      <c r="M206" s="240" t="s">
        <v>1</v>
      </c>
      <c r="N206" s="241" t="s">
        <v>43</v>
      </c>
      <c r="O206" s="88"/>
      <c r="P206" s="242">
        <f>O206*H206</f>
        <v>0</v>
      </c>
      <c r="Q206" s="242">
        <v>0</v>
      </c>
      <c r="R206" s="242">
        <f>Q206*H206</f>
        <v>0</v>
      </c>
      <c r="S206" s="242">
        <v>0</v>
      </c>
      <c r="T206" s="24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4" t="s">
        <v>139</v>
      </c>
      <c r="AT206" s="244" t="s">
        <v>135</v>
      </c>
      <c r="AU206" s="244" t="s">
        <v>140</v>
      </c>
      <c r="AY206" s="14" t="s">
        <v>133</v>
      </c>
      <c r="BE206" s="245">
        <f>IF(N206="základná",J206,0)</f>
        <v>0</v>
      </c>
      <c r="BF206" s="245">
        <f>IF(N206="znížená",J206,0)</f>
        <v>0</v>
      </c>
      <c r="BG206" s="245">
        <f>IF(N206="zákl. prenesená",J206,0)</f>
        <v>0</v>
      </c>
      <c r="BH206" s="245">
        <f>IF(N206="zníž. prenesená",J206,0)</f>
        <v>0</v>
      </c>
      <c r="BI206" s="245">
        <f>IF(N206="nulová",J206,0)</f>
        <v>0</v>
      </c>
      <c r="BJ206" s="14" t="s">
        <v>140</v>
      </c>
      <c r="BK206" s="246">
        <f>ROUND(I206*H206,3)</f>
        <v>0</v>
      </c>
      <c r="BL206" s="14" t="s">
        <v>139</v>
      </c>
      <c r="BM206" s="244" t="s">
        <v>1127</v>
      </c>
    </row>
    <row r="207" s="2" customFormat="1" ht="21.75" customHeight="1">
      <c r="A207" s="35"/>
      <c r="B207" s="36"/>
      <c r="C207" s="233" t="s">
        <v>1128</v>
      </c>
      <c r="D207" s="233" t="s">
        <v>135</v>
      </c>
      <c r="E207" s="234" t="s">
        <v>1129</v>
      </c>
      <c r="F207" s="235" t="s">
        <v>1130</v>
      </c>
      <c r="G207" s="236" t="s">
        <v>138</v>
      </c>
      <c r="H207" s="237">
        <v>3074</v>
      </c>
      <c r="I207" s="238"/>
      <c r="J207" s="237">
        <f>ROUND(I207*H207,3)</f>
        <v>0</v>
      </c>
      <c r="K207" s="239"/>
      <c r="L207" s="41"/>
      <c r="M207" s="240" t="s">
        <v>1</v>
      </c>
      <c r="N207" s="241" t="s">
        <v>43</v>
      </c>
      <c r="O207" s="88"/>
      <c r="P207" s="242">
        <f>O207*H207</f>
        <v>0</v>
      </c>
      <c r="Q207" s="242">
        <v>0</v>
      </c>
      <c r="R207" s="242">
        <f>Q207*H207</f>
        <v>0</v>
      </c>
      <c r="S207" s="242">
        <v>0</v>
      </c>
      <c r="T207" s="24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4" t="s">
        <v>139</v>
      </c>
      <c r="AT207" s="244" t="s">
        <v>135</v>
      </c>
      <c r="AU207" s="244" t="s">
        <v>140</v>
      </c>
      <c r="AY207" s="14" t="s">
        <v>133</v>
      </c>
      <c r="BE207" s="245">
        <f>IF(N207="základná",J207,0)</f>
        <v>0</v>
      </c>
      <c r="BF207" s="245">
        <f>IF(N207="znížená",J207,0)</f>
        <v>0</v>
      </c>
      <c r="BG207" s="245">
        <f>IF(N207="zákl. prenesená",J207,0)</f>
        <v>0</v>
      </c>
      <c r="BH207" s="245">
        <f>IF(N207="zníž. prenesená",J207,0)</f>
        <v>0</v>
      </c>
      <c r="BI207" s="245">
        <f>IF(N207="nulová",J207,0)</f>
        <v>0</v>
      </c>
      <c r="BJ207" s="14" t="s">
        <v>140</v>
      </c>
      <c r="BK207" s="246">
        <f>ROUND(I207*H207,3)</f>
        <v>0</v>
      </c>
      <c r="BL207" s="14" t="s">
        <v>139</v>
      </c>
      <c r="BM207" s="244" t="s">
        <v>1131</v>
      </c>
    </row>
    <row r="208" s="2" customFormat="1" ht="16.5" customHeight="1">
      <c r="A208" s="35"/>
      <c r="B208" s="36"/>
      <c r="C208" s="233" t="s">
        <v>1132</v>
      </c>
      <c r="D208" s="233" t="s">
        <v>135</v>
      </c>
      <c r="E208" s="234" t="s">
        <v>1133</v>
      </c>
      <c r="F208" s="235" t="s">
        <v>1134</v>
      </c>
      <c r="G208" s="236" t="s">
        <v>138</v>
      </c>
      <c r="H208" s="237">
        <v>3074</v>
      </c>
      <c r="I208" s="238"/>
      <c r="J208" s="237">
        <f>ROUND(I208*H208,3)</f>
        <v>0</v>
      </c>
      <c r="K208" s="239"/>
      <c r="L208" s="41"/>
      <c r="M208" s="240" t="s">
        <v>1</v>
      </c>
      <c r="N208" s="241" t="s">
        <v>43</v>
      </c>
      <c r="O208" s="88"/>
      <c r="P208" s="242">
        <f>O208*H208</f>
        <v>0</v>
      </c>
      <c r="Q208" s="242">
        <v>0.040000000000000001</v>
      </c>
      <c r="R208" s="242">
        <f>Q208*H208</f>
        <v>122.96000000000001</v>
      </c>
      <c r="S208" s="242">
        <v>0</v>
      </c>
      <c r="T208" s="24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4" t="s">
        <v>139</v>
      </c>
      <c r="AT208" s="244" t="s">
        <v>135</v>
      </c>
      <c r="AU208" s="244" t="s">
        <v>140</v>
      </c>
      <c r="AY208" s="14" t="s">
        <v>133</v>
      </c>
      <c r="BE208" s="245">
        <f>IF(N208="základná",J208,0)</f>
        <v>0</v>
      </c>
      <c r="BF208" s="245">
        <f>IF(N208="znížená",J208,0)</f>
        <v>0</v>
      </c>
      <c r="BG208" s="245">
        <f>IF(N208="zákl. prenesená",J208,0)</f>
        <v>0</v>
      </c>
      <c r="BH208" s="245">
        <f>IF(N208="zníž. prenesená",J208,0)</f>
        <v>0</v>
      </c>
      <c r="BI208" s="245">
        <f>IF(N208="nulová",J208,0)</f>
        <v>0</v>
      </c>
      <c r="BJ208" s="14" t="s">
        <v>140</v>
      </c>
      <c r="BK208" s="246">
        <f>ROUND(I208*H208,3)</f>
        <v>0</v>
      </c>
      <c r="BL208" s="14" t="s">
        <v>139</v>
      </c>
      <c r="BM208" s="244" t="s">
        <v>1135</v>
      </c>
    </row>
    <row r="209" s="2" customFormat="1" ht="16.5" customHeight="1">
      <c r="A209" s="35"/>
      <c r="B209" s="36"/>
      <c r="C209" s="252" t="s">
        <v>1136</v>
      </c>
      <c r="D209" s="252" t="s">
        <v>235</v>
      </c>
      <c r="E209" s="253" t="s">
        <v>1137</v>
      </c>
      <c r="F209" s="254" t="s">
        <v>1138</v>
      </c>
      <c r="G209" s="255" t="s">
        <v>451</v>
      </c>
      <c r="H209" s="256">
        <v>108</v>
      </c>
      <c r="I209" s="257"/>
      <c r="J209" s="256">
        <f>ROUND(I209*H209,3)</f>
        <v>0</v>
      </c>
      <c r="K209" s="258"/>
      <c r="L209" s="259"/>
      <c r="M209" s="260" t="s">
        <v>1</v>
      </c>
      <c r="N209" s="261" t="s">
        <v>43</v>
      </c>
      <c r="O209" s="88"/>
      <c r="P209" s="242">
        <f>O209*H209</f>
        <v>0</v>
      </c>
      <c r="Q209" s="242">
        <v>0.001</v>
      </c>
      <c r="R209" s="242">
        <f>Q209*H209</f>
        <v>0.108</v>
      </c>
      <c r="S209" s="242">
        <v>0</v>
      </c>
      <c r="T209" s="24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4" t="s">
        <v>168</v>
      </c>
      <c r="AT209" s="244" t="s">
        <v>235</v>
      </c>
      <c r="AU209" s="244" t="s">
        <v>140</v>
      </c>
      <c r="AY209" s="14" t="s">
        <v>133</v>
      </c>
      <c r="BE209" s="245">
        <f>IF(N209="základná",J209,0)</f>
        <v>0</v>
      </c>
      <c r="BF209" s="245">
        <f>IF(N209="znížená",J209,0)</f>
        <v>0</v>
      </c>
      <c r="BG209" s="245">
        <f>IF(N209="zákl. prenesená",J209,0)</f>
        <v>0</v>
      </c>
      <c r="BH209" s="245">
        <f>IF(N209="zníž. prenesená",J209,0)</f>
        <v>0</v>
      </c>
      <c r="BI209" s="245">
        <f>IF(N209="nulová",J209,0)</f>
        <v>0</v>
      </c>
      <c r="BJ209" s="14" t="s">
        <v>140</v>
      </c>
      <c r="BK209" s="246">
        <f>ROUND(I209*H209,3)</f>
        <v>0</v>
      </c>
      <c r="BL209" s="14" t="s">
        <v>139</v>
      </c>
      <c r="BM209" s="244" t="s">
        <v>1139</v>
      </c>
    </row>
    <row r="210" s="2" customFormat="1" ht="21.75" customHeight="1">
      <c r="A210" s="35"/>
      <c r="B210" s="36"/>
      <c r="C210" s="233" t="s">
        <v>1140</v>
      </c>
      <c r="D210" s="233" t="s">
        <v>135</v>
      </c>
      <c r="E210" s="234" t="s">
        <v>1141</v>
      </c>
      <c r="F210" s="235" t="s">
        <v>1142</v>
      </c>
      <c r="G210" s="236" t="s">
        <v>138</v>
      </c>
      <c r="H210" s="237">
        <v>3074</v>
      </c>
      <c r="I210" s="238"/>
      <c r="J210" s="237">
        <f>ROUND(I210*H210,3)</f>
        <v>0</v>
      </c>
      <c r="K210" s="239"/>
      <c r="L210" s="41"/>
      <c r="M210" s="240" t="s">
        <v>1</v>
      </c>
      <c r="N210" s="241" t="s">
        <v>43</v>
      </c>
      <c r="O210" s="88"/>
      <c r="P210" s="242">
        <f>O210*H210</f>
        <v>0</v>
      </c>
      <c r="Q210" s="242">
        <v>0</v>
      </c>
      <c r="R210" s="242">
        <f>Q210*H210</f>
        <v>0</v>
      </c>
      <c r="S210" s="242">
        <v>0</v>
      </c>
      <c r="T210" s="24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4" t="s">
        <v>139</v>
      </c>
      <c r="AT210" s="244" t="s">
        <v>135</v>
      </c>
      <c r="AU210" s="244" t="s">
        <v>140</v>
      </c>
      <c r="AY210" s="14" t="s">
        <v>133</v>
      </c>
      <c r="BE210" s="245">
        <f>IF(N210="základná",J210,0)</f>
        <v>0</v>
      </c>
      <c r="BF210" s="245">
        <f>IF(N210="znížená",J210,0)</f>
        <v>0</v>
      </c>
      <c r="BG210" s="245">
        <f>IF(N210="zákl. prenesená",J210,0)</f>
        <v>0</v>
      </c>
      <c r="BH210" s="245">
        <f>IF(N210="zníž. prenesená",J210,0)</f>
        <v>0</v>
      </c>
      <c r="BI210" s="245">
        <f>IF(N210="nulová",J210,0)</f>
        <v>0</v>
      </c>
      <c r="BJ210" s="14" t="s">
        <v>140</v>
      </c>
      <c r="BK210" s="246">
        <f>ROUND(I210*H210,3)</f>
        <v>0</v>
      </c>
      <c r="BL210" s="14" t="s">
        <v>139</v>
      </c>
      <c r="BM210" s="244" t="s">
        <v>1143</v>
      </c>
    </row>
    <row r="211" s="2" customFormat="1" ht="16.5" customHeight="1">
      <c r="A211" s="35"/>
      <c r="B211" s="36"/>
      <c r="C211" s="233" t="s">
        <v>1144</v>
      </c>
      <c r="D211" s="233" t="s">
        <v>135</v>
      </c>
      <c r="E211" s="234" t="s">
        <v>1145</v>
      </c>
      <c r="F211" s="235" t="s">
        <v>1146</v>
      </c>
      <c r="G211" s="236" t="s">
        <v>138</v>
      </c>
      <c r="H211" s="237">
        <v>3074</v>
      </c>
      <c r="I211" s="238"/>
      <c r="J211" s="237">
        <f>ROUND(I211*H211,3)</f>
        <v>0</v>
      </c>
      <c r="K211" s="239"/>
      <c r="L211" s="41"/>
      <c r="M211" s="240" t="s">
        <v>1</v>
      </c>
      <c r="N211" s="241" t="s">
        <v>43</v>
      </c>
      <c r="O211" s="88"/>
      <c r="P211" s="242">
        <f>O211*H211</f>
        <v>0</v>
      </c>
      <c r="Q211" s="242">
        <v>0</v>
      </c>
      <c r="R211" s="242">
        <f>Q211*H211</f>
        <v>0</v>
      </c>
      <c r="S211" s="242">
        <v>0</v>
      </c>
      <c r="T211" s="24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4" t="s">
        <v>139</v>
      </c>
      <c r="AT211" s="244" t="s">
        <v>135</v>
      </c>
      <c r="AU211" s="244" t="s">
        <v>140</v>
      </c>
      <c r="AY211" s="14" t="s">
        <v>133</v>
      </c>
      <c r="BE211" s="245">
        <f>IF(N211="základná",J211,0)</f>
        <v>0</v>
      </c>
      <c r="BF211" s="245">
        <f>IF(N211="znížená",J211,0)</f>
        <v>0</v>
      </c>
      <c r="BG211" s="245">
        <f>IF(N211="zákl. prenesená",J211,0)</f>
        <v>0</v>
      </c>
      <c r="BH211" s="245">
        <f>IF(N211="zníž. prenesená",J211,0)</f>
        <v>0</v>
      </c>
      <c r="BI211" s="245">
        <f>IF(N211="nulová",J211,0)</f>
        <v>0</v>
      </c>
      <c r="BJ211" s="14" t="s">
        <v>140</v>
      </c>
      <c r="BK211" s="246">
        <f>ROUND(I211*H211,3)</f>
        <v>0</v>
      </c>
      <c r="BL211" s="14" t="s">
        <v>139</v>
      </c>
      <c r="BM211" s="244" t="s">
        <v>1147</v>
      </c>
    </row>
    <row r="212" s="2" customFormat="1" ht="21.75" customHeight="1">
      <c r="A212" s="35"/>
      <c r="B212" s="36"/>
      <c r="C212" s="233" t="s">
        <v>1148</v>
      </c>
      <c r="D212" s="233" t="s">
        <v>135</v>
      </c>
      <c r="E212" s="234" t="s">
        <v>1149</v>
      </c>
      <c r="F212" s="235" t="s">
        <v>1150</v>
      </c>
      <c r="G212" s="236" t="s">
        <v>157</v>
      </c>
      <c r="H212" s="237">
        <v>1.5</v>
      </c>
      <c r="I212" s="238"/>
      <c r="J212" s="237">
        <f>ROUND(I212*H212,3)</f>
        <v>0</v>
      </c>
      <c r="K212" s="239"/>
      <c r="L212" s="41"/>
      <c r="M212" s="240" t="s">
        <v>1</v>
      </c>
      <c r="N212" s="241" t="s">
        <v>43</v>
      </c>
      <c r="O212" s="88"/>
      <c r="P212" s="242">
        <f>O212*H212</f>
        <v>0</v>
      </c>
      <c r="Q212" s="242">
        <v>1</v>
      </c>
      <c r="R212" s="242">
        <f>Q212*H212</f>
        <v>1.5</v>
      </c>
      <c r="S212" s="242">
        <v>0</v>
      </c>
      <c r="T212" s="24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4" t="s">
        <v>139</v>
      </c>
      <c r="AT212" s="244" t="s">
        <v>135</v>
      </c>
      <c r="AU212" s="244" t="s">
        <v>140</v>
      </c>
      <c r="AY212" s="14" t="s">
        <v>133</v>
      </c>
      <c r="BE212" s="245">
        <f>IF(N212="základná",J212,0)</f>
        <v>0</v>
      </c>
      <c r="BF212" s="245">
        <f>IF(N212="znížená",J212,0)</f>
        <v>0</v>
      </c>
      <c r="BG212" s="245">
        <f>IF(N212="zákl. prenesená",J212,0)</f>
        <v>0</v>
      </c>
      <c r="BH212" s="245">
        <f>IF(N212="zníž. prenesená",J212,0)</f>
        <v>0</v>
      </c>
      <c r="BI212" s="245">
        <f>IF(N212="nulová",J212,0)</f>
        <v>0</v>
      </c>
      <c r="BJ212" s="14" t="s">
        <v>140</v>
      </c>
      <c r="BK212" s="246">
        <f>ROUND(I212*H212,3)</f>
        <v>0</v>
      </c>
      <c r="BL212" s="14" t="s">
        <v>139</v>
      </c>
      <c r="BM212" s="244" t="s">
        <v>1151</v>
      </c>
    </row>
    <row r="213" s="2" customFormat="1" ht="21.75" customHeight="1">
      <c r="A213" s="35"/>
      <c r="B213" s="36"/>
      <c r="C213" s="233" t="s">
        <v>1152</v>
      </c>
      <c r="D213" s="233" t="s">
        <v>135</v>
      </c>
      <c r="E213" s="234" t="s">
        <v>1153</v>
      </c>
      <c r="F213" s="235" t="s">
        <v>1154</v>
      </c>
      <c r="G213" s="236" t="s">
        <v>157</v>
      </c>
      <c r="H213" s="237">
        <v>8</v>
      </c>
      <c r="I213" s="238"/>
      <c r="J213" s="237">
        <f>ROUND(I213*H213,3)</f>
        <v>0</v>
      </c>
      <c r="K213" s="239"/>
      <c r="L213" s="41"/>
      <c r="M213" s="240" t="s">
        <v>1</v>
      </c>
      <c r="N213" s="241" t="s">
        <v>43</v>
      </c>
      <c r="O213" s="88"/>
      <c r="P213" s="242">
        <f>O213*H213</f>
        <v>0</v>
      </c>
      <c r="Q213" s="242">
        <v>1</v>
      </c>
      <c r="R213" s="242">
        <f>Q213*H213</f>
        <v>8</v>
      </c>
      <c r="S213" s="242">
        <v>0</v>
      </c>
      <c r="T213" s="24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4" t="s">
        <v>139</v>
      </c>
      <c r="AT213" s="244" t="s">
        <v>135</v>
      </c>
      <c r="AU213" s="244" t="s">
        <v>140</v>
      </c>
      <c r="AY213" s="14" t="s">
        <v>133</v>
      </c>
      <c r="BE213" s="245">
        <f>IF(N213="základná",J213,0)</f>
        <v>0</v>
      </c>
      <c r="BF213" s="245">
        <f>IF(N213="znížená",J213,0)</f>
        <v>0</v>
      </c>
      <c r="BG213" s="245">
        <f>IF(N213="zákl. prenesená",J213,0)</f>
        <v>0</v>
      </c>
      <c r="BH213" s="245">
        <f>IF(N213="zníž. prenesená",J213,0)</f>
        <v>0</v>
      </c>
      <c r="BI213" s="245">
        <f>IF(N213="nulová",J213,0)</f>
        <v>0</v>
      </c>
      <c r="BJ213" s="14" t="s">
        <v>140</v>
      </c>
      <c r="BK213" s="246">
        <f>ROUND(I213*H213,3)</f>
        <v>0</v>
      </c>
      <c r="BL213" s="14" t="s">
        <v>139</v>
      </c>
      <c r="BM213" s="244" t="s">
        <v>1155</v>
      </c>
    </row>
    <row r="214" s="2" customFormat="1" ht="21.75" customHeight="1">
      <c r="A214" s="35"/>
      <c r="B214" s="36"/>
      <c r="C214" s="233" t="s">
        <v>1156</v>
      </c>
      <c r="D214" s="233" t="s">
        <v>135</v>
      </c>
      <c r="E214" s="234" t="s">
        <v>1157</v>
      </c>
      <c r="F214" s="235" t="s">
        <v>1158</v>
      </c>
      <c r="G214" s="236" t="s">
        <v>157</v>
      </c>
      <c r="H214" s="237">
        <v>9.5</v>
      </c>
      <c r="I214" s="238"/>
      <c r="J214" s="237">
        <f>ROUND(I214*H214,3)</f>
        <v>0</v>
      </c>
      <c r="K214" s="239"/>
      <c r="L214" s="41"/>
      <c r="M214" s="240" t="s">
        <v>1</v>
      </c>
      <c r="N214" s="241" t="s">
        <v>43</v>
      </c>
      <c r="O214" s="88"/>
      <c r="P214" s="242">
        <f>O214*H214</f>
        <v>0</v>
      </c>
      <c r="Q214" s="242">
        <v>0</v>
      </c>
      <c r="R214" s="242">
        <f>Q214*H214</f>
        <v>0</v>
      </c>
      <c r="S214" s="242">
        <v>0</v>
      </c>
      <c r="T214" s="24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4" t="s">
        <v>139</v>
      </c>
      <c r="AT214" s="244" t="s">
        <v>135</v>
      </c>
      <c r="AU214" s="244" t="s">
        <v>140</v>
      </c>
      <c r="AY214" s="14" t="s">
        <v>133</v>
      </c>
      <c r="BE214" s="245">
        <f>IF(N214="základná",J214,0)</f>
        <v>0</v>
      </c>
      <c r="BF214" s="245">
        <f>IF(N214="znížená",J214,0)</f>
        <v>0</v>
      </c>
      <c r="BG214" s="245">
        <f>IF(N214="zákl. prenesená",J214,0)</f>
        <v>0</v>
      </c>
      <c r="BH214" s="245">
        <f>IF(N214="zníž. prenesená",J214,0)</f>
        <v>0</v>
      </c>
      <c r="BI214" s="245">
        <f>IF(N214="nulová",J214,0)</f>
        <v>0</v>
      </c>
      <c r="BJ214" s="14" t="s">
        <v>140</v>
      </c>
      <c r="BK214" s="246">
        <f>ROUND(I214*H214,3)</f>
        <v>0</v>
      </c>
      <c r="BL214" s="14" t="s">
        <v>139</v>
      </c>
      <c r="BM214" s="244" t="s">
        <v>1159</v>
      </c>
    </row>
    <row r="215" s="12" customFormat="1" ht="22.8" customHeight="1">
      <c r="A215" s="12"/>
      <c r="B215" s="217"/>
      <c r="C215" s="218"/>
      <c r="D215" s="219" t="s">
        <v>76</v>
      </c>
      <c r="E215" s="231" t="s">
        <v>411</v>
      </c>
      <c r="F215" s="231" t="s">
        <v>1160</v>
      </c>
      <c r="G215" s="218"/>
      <c r="H215" s="218"/>
      <c r="I215" s="221"/>
      <c r="J215" s="232">
        <f>BK215</f>
        <v>0</v>
      </c>
      <c r="K215" s="218"/>
      <c r="L215" s="223"/>
      <c r="M215" s="224"/>
      <c r="N215" s="225"/>
      <c r="O215" s="225"/>
      <c r="P215" s="226">
        <f>P216</f>
        <v>0</v>
      </c>
      <c r="Q215" s="225"/>
      <c r="R215" s="226">
        <f>R216</f>
        <v>0</v>
      </c>
      <c r="S215" s="225"/>
      <c r="T215" s="227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8" t="s">
        <v>85</v>
      </c>
      <c r="AT215" s="229" t="s">
        <v>76</v>
      </c>
      <c r="AU215" s="229" t="s">
        <v>85</v>
      </c>
      <c r="AY215" s="228" t="s">
        <v>133</v>
      </c>
      <c r="BK215" s="230">
        <f>BK216</f>
        <v>0</v>
      </c>
    </row>
    <row r="216" s="2" customFormat="1" ht="21.75" customHeight="1">
      <c r="A216" s="35"/>
      <c r="B216" s="36"/>
      <c r="C216" s="233" t="s">
        <v>1161</v>
      </c>
      <c r="D216" s="233" t="s">
        <v>135</v>
      </c>
      <c r="E216" s="234" t="s">
        <v>1162</v>
      </c>
      <c r="F216" s="235" t="s">
        <v>1163</v>
      </c>
      <c r="G216" s="236" t="s">
        <v>178</v>
      </c>
      <c r="H216" s="237">
        <v>217.22399999999999</v>
      </c>
      <c r="I216" s="238"/>
      <c r="J216" s="237">
        <f>ROUND(I216*H216,3)</f>
        <v>0</v>
      </c>
      <c r="K216" s="239"/>
      <c r="L216" s="41"/>
      <c r="M216" s="247" t="s">
        <v>1</v>
      </c>
      <c r="N216" s="248" t="s">
        <v>43</v>
      </c>
      <c r="O216" s="249"/>
      <c r="P216" s="250">
        <f>O216*H216</f>
        <v>0</v>
      </c>
      <c r="Q216" s="250">
        <v>0</v>
      </c>
      <c r="R216" s="250">
        <f>Q216*H216</f>
        <v>0</v>
      </c>
      <c r="S216" s="250">
        <v>0</v>
      </c>
      <c r="T216" s="25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4" t="s">
        <v>139</v>
      </c>
      <c r="AT216" s="244" t="s">
        <v>135</v>
      </c>
      <c r="AU216" s="244" t="s">
        <v>140</v>
      </c>
      <c r="AY216" s="14" t="s">
        <v>133</v>
      </c>
      <c r="BE216" s="245">
        <f>IF(N216="základná",J216,0)</f>
        <v>0</v>
      </c>
      <c r="BF216" s="245">
        <f>IF(N216="znížená",J216,0)</f>
        <v>0</v>
      </c>
      <c r="BG216" s="245">
        <f>IF(N216="zákl. prenesená",J216,0)</f>
        <v>0</v>
      </c>
      <c r="BH216" s="245">
        <f>IF(N216="zníž. prenesená",J216,0)</f>
        <v>0</v>
      </c>
      <c r="BI216" s="245">
        <f>IF(N216="nulová",J216,0)</f>
        <v>0</v>
      </c>
      <c r="BJ216" s="14" t="s">
        <v>140</v>
      </c>
      <c r="BK216" s="246">
        <f>ROUND(I216*H216,3)</f>
        <v>0</v>
      </c>
      <c r="BL216" s="14" t="s">
        <v>139</v>
      </c>
      <c r="BM216" s="244" t="s">
        <v>1164</v>
      </c>
    </row>
    <row r="217" s="2" customFormat="1" ht="6.96" customHeight="1">
      <c r="A217" s="35"/>
      <c r="B217" s="63"/>
      <c r="C217" s="64"/>
      <c r="D217" s="64"/>
      <c r="E217" s="64"/>
      <c r="F217" s="64"/>
      <c r="G217" s="64"/>
      <c r="H217" s="64"/>
      <c r="I217" s="180"/>
      <c r="J217" s="64"/>
      <c r="K217" s="64"/>
      <c r="L217" s="41"/>
      <c r="M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</row>
  </sheetData>
  <sheetProtection sheet="1" autoFilter="0" formatColumns="0" formatRows="0" objects="1" scenarios="1" spinCount="100000" saltValue="1t1jWH9MM0x5jZZi5t+71r+eVl8WwSoXe++EKKojevV+QfxWyfTSCbA5qnBxTb/2Zy74ng3360f8cYhzWkc5eA==" hashValue="P6WhWb6ujw/3oqt/K2SJw5/KAZdoug+v3dUXmjK/76DzXZHWJcc1XPtbAg9dZqiuKt/8GdTe3l2TXes0Jo9+kg==" algorithmName="SHA-512" password="CC35"/>
  <autoFilter ref="C118:K21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Karol Rebro</dc:creator>
  <cp:lastModifiedBy>Karol Rebro</cp:lastModifiedBy>
  <dcterms:created xsi:type="dcterms:W3CDTF">2020-06-17T09:52:18Z</dcterms:created>
  <dcterms:modified xsi:type="dcterms:W3CDTF">2020-06-17T09:52:46Z</dcterms:modified>
</cp:coreProperties>
</file>